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 activeTab="1"/>
  </bookViews>
  <sheets>
    <sheet name="Приложение1" sheetId="4" r:id="rId1"/>
    <sheet name="Приложение 2" sheetId="5" r:id="rId2"/>
    <sheet name="Приложение 3" sheetId="1" r:id="rId3"/>
  </sheets>
  <definedNames>
    <definedName name="_xlnm.Print_Titles" localSheetId="1">'Приложение 2'!$2:$2</definedName>
    <definedName name="_xlnm.Print_Titles" localSheetId="2">'Приложение 3'!$2:$2</definedName>
    <definedName name="_xlnm.Print_Titles" localSheetId="0">Приложение1!$4:$6</definedName>
  </definedNames>
  <calcPr calcId="144525" refMode="R1C1"/>
</workbook>
</file>

<file path=xl/calcChain.xml><?xml version="1.0" encoding="utf-8"?>
<calcChain xmlns="http://schemas.openxmlformats.org/spreadsheetml/2006/main">
  <c r="AC46" i="4" l="1"/>
  <c r="AC40" i="4"/>
  <c r="AC30" i="4"/>
  <c r="AC31" i="4" s="1"/>
  <c r="AC23" i="4"/>
  <c r="AC24" i="4" s="1"/>
  <c r="AC12" i="4"/>
  <c r="AC13" i="4" s="1"/>
  <c r="AB46" i="4"/>
  <c r="AB40" i="4"/>
  <c r="AB30" i="4"/>
  <c r="AB31" i="4" s="1"/>
  <c r="AB23" i="4"/>
  <c r="AB24" i="4" s="1"/>
  <c r="AB12" i="4"/>
  <c r="AB13" i="4" s="1"/>
  <c r="AA46" i="4"/>
  <c r="AA40" i="4"/>
  <c r="AA42" i="4" s="1"/>
  <c r="AA30" i="4"/>
  <c r="AA31" i="4" s="1"/>
  <c r="AA23" i="4"/>
  <c r="AA24" i="4" s="1"/>
  <c r="AA13" i="4"/>
  <c r="AA12" i="4"/>
  <c r="Z46" i="4"/>
  <c r="Z40" i="4"/>
  <c r="Z31" i="4"/>
  <c r="Z30" i="4"/>
  <c r="Z23" i="4"/>
  <c r="Z24" i="4" s="1"/>
  <c r="Z12" i="4"/>
  <c r="Z13" i="4" s="1"/>
  <c r="Y46" i="4"/>
  <c r="Y40" i="4"/>
  <c r="Y30" i="4"/>
  <c r="Y31" i="4" s="1"/>
  <c r="Y23" i="4"/>
  <c r="Y24" i="4" s="1"/>
  <c r="Y12" i="4"/>
  <c r="Y13" i="4" s="1"/>
  <c r="X46" i="4"/>
  <c r="X40" i="4"/>
  <c r="X30" i="4"/>
  <c r="X31" i="4" s="1"/>
  <c r="X23" i="4"/>
  <c r="X24" i="4" s="1"/>
  <c r="X12" i="4"/>
  <c r="X13" i="4" s="1"/>
  <c r="W46" i="4"/>
  <c r="W40" i="4"/>
  <c r="W42" i="4" s="1"/>
  <c r="W30" i="4"/>
  <c r="W31" i="4" s="1"/>
  <c r="W23" i="4"/>
  <c r="W24" i="4" s="1"/>
  <c r="W12" i="4"/>
  <c r="W13" i="4" s="1"/>
  <c r="V46" i="4"/>
  <c r="V40" i="4"/>
  <c r="V30" i="4"/>
  <c r="V31" i="4" s="1"/>
  <c r="V23" i="4"/>
  <c r="V24" i="4" s="1"/>
  <c r="V12" i="4"/>
  <c r="V13" i="4" s="1"/>
  <c r="U46" i="4"/>
  <c r="U40" i="4"/>
  <c r="U42" i="4" s="1"/>
  <c r="U30" i="4"/>
  <c r="U31" i="4" s="1"/>
  <c r="U23" i="4"/>
  <c r="U24" i="4" s="1"/>
  <c r="U13" i="4"/>
  <c r="U12" i="4"/>
  <c r="T46" i="4"/>
  <c r="T40" i="4"/>
  <c r="T31" i="4"/>
  <c r="T30" i="4"/>
  <c r="T23" i="4"/>
  <c r="T24" i="4" s="1"/>
  <c r="T12" i="4"/>
  <c r="T13" i="4" s="1"/>
  <c r="S46" i="4"/>
  <c r="S40" i="4"/>
  <c r="S30" i="4"/>
  <c r="S31" i="4" s="1"/>
  <c r="S23" i="4"/>
  <c r="S24" i="4" s="1"/>
  <c r="S12" i="4"/>
  <c r="S13" i="4" s="1"/>
  <c r="R46" i="4"/>
  <c r="R40" i="4"/>
  <c r="R30" i="4"/>
  <c r="R31" i="4" s="1"/>
  <c r="R23" i="4"/>
  <c r="R24" i="4" s="1"/>
  <c r="R12" i="4"/>
  <c r="R13" i="4" s="1"/>
  <c r="Q46" i="4"/>
  <c r="Q40" i="4"/>
  <c r="Q42" i="4" s="1"/>
  <c r="Q30" i="4"/>
  <c r="Q31" i="4" s="1"/>
  <c r="Q23" i="4"/>
  <c r="Q24" i="4" s="1"/>
  <c r="Q13" i="4"/>
  <c r="Q12" i="4"/>
  <c r="P46" i="4"/>
  <c r="P40" i="4"/>
  <c r="P41" i="4" s="1"/>
  <c r="P30" i="4"/>
  <c r="P31" i="4" s="1"/>
  <c r="P23" i="4"/>
  <c r="P24" i="4" s="1"/>
  <c r="P12" i="4"/>
  <c r="P13" i="4" s="1"/>
  <c r="O46" i="4"/>
  <c r="O40" i="4"/>
  <c r="O42" i="4" s="1"/>
  <c r="O30" i="4"/>
  <c r="O31" i="4" s="1"/>
  <c r="O23" i="4"/>
  <c r="O24" i="4" s="1"/>
  <c r="O12" i="4"/>
  <c r="O13" i="4" s="1"/>
  <c r="N46" i="4"/>
  <c r="N40" i="4"/>
  <c r="N30" i="4"/>
  <c r="N31" i="4" s="1"/>
  <c r="N23" i="4"/>
  <c r="N24" i="4" s="1"/>
  <c r="N12" i="4"/>
  <c r="N13" i="4" s="1"/>
  <c r="J43" i="1"/>
  <c r="F44" i="1"/>
  <c r="G44" i="1"/>
  <c r="H44" i="1"/>
  <c r="I44" i="1"/>
  <c r="E44" i="1"/>
  <c r="J38" i="1"/>
  <c r="J29" i="1"/>
  <c r="J28" i="1"/>
  <c r="J26" i="1"/>
  <c r="J25" i="1"/>
  <c r="J23" i="1"/>
  <c r="J22" i="1"/>
  <c r="J21" i="1"/>
  <c r="J20" i="1"/>
  <c r="I16" i="1"/>
  <c r="J13" i="1"/>
  <c r="J10" i="1"/>
  <c r="J11" i="1"/>
  <c r="I10" i="1"/>
  <c r="I35" i="1"/>
  <c r="I7" i="1"/>
  <c r="I17" i="1"/>
  <c r="I15" i="1"/>
  <c r="I14" i="1"/>
  <c r="I13" i="1"/>
  <c r="I23" i="1"/>
  <c r="I22" i="1"/>
  <c r="I21" i="1"/>
  <c r="I20" i="1"/>
  <c r="I38" i="1"/>
  <c r="I36" i="1"/>
  <c r="I33" i="1"/>
  <c r="I31" i="1"/>
  <c r="I29" i="1"/>
  <c r="I28" i="1"/>
  <c r="I26" i="1"/>
  <c r="F43" i="1"/>
  <c r="G43" i="1"/>
  <c r="H43" i="1"/>
  <c r="E43" i="1"/>
  <c r="T42" i="4" l="1"/>
  <c r="Z42" i="4"/>
  <c r="S42" i="4"/>
  <c r="Y42" i="4"/>
  <c r="AC42" i="4"/>
  <c r="N42" i="4"/>
  <c r="R42" i="4"/>
  <c r="V42" i="4"/>
  <c r="X42" i="4"/>
  <c r="AB42" i="4"/>
  <c r="AC41" i="4"/>
  <c r="AC43" i="4" s="1"/>
  <c r="AC45" i="4" s="1"/>
  <c r="AB41" i="4"/>
  <c r="AB43" i="4" s="1"/>
  <c r="AB45" i="4" s="1"/>
  <c r="AA41" i="4"/>
  <c r="AA43" i="4" s="1"/>
  <c r="AA45" i="4" s="1"/>
  <c r="Z41" i="4"/>
  <c r="Z43" i="4" s="1"/>
  <c r="Z45" i="4" s="1"/>
  <c r="Y41" i="4"/>
  <c r="Y43" i="4" s="1"/>
  <c r="Y45" i="4" s="1"/>
  <c r="X41" i="4"/>
  <c r="X43" i="4" s="1"/>
  <c r="X45" i="4" s="1"/>
  <c r="W41" i="4"/>
  <c r="W43" i="4" s="1"/>
  <c r="W45" i="4" s="1"/>
  <c r="V41" i="4"/>
  <c r="V43" i="4" s="1"/>
  <c r="V45" i="4" s="1"/>
  <c r="U41" i="4"/>
  <c r="U43" i="4" s="1"/>
  <c r="U45" i="4" s="1"/>
  <c r="T41" i="4"/>
  <c r="T43" i="4" s="1"/>
  <c r="T45" i="4" s="1"/>
  <c r="S41" i="4"/>
  <c r="S43" i="4" s="1"/>
  <c r="S45" i="4" s="1"/>
  <c r="R41" i="4"/>
  <c r="R43" i="4" s="1"/>
  <c r="R45" i="4" s="1"/>
  <c r="Q41" i="4"/>
  <c r="Q43" i="4" s="1"/>
  <c r="Q45" i="4" s="1"/>
  <c r="P43" i="4"/>
  <c r="P45" i="4" s="1"/>
  <c r="P42" i="4"/>
  <c r="O41" i="4"/>
  <c r="O43" i="4" s="1"/>
  <c r="O45" i="4" s="1"/>
  <c r="N41" i="4"/>
  <c r="N43" i="4" s="1"/>
  <c r="N45" i="4" s="1"/>
  <c r="I43" i="1"/>
  <c r="G46" i="4" l="1"/>
  <c r="G40" i="4"/>
  <c r="G41" i="4" s="1"/>
  <c r="G30" i="4"/>
  <c r="G31" i="4" s="1"/>
  <c r="G23" i="4"/>
  <c r="G24" i="4" s="1"/>
  <c r="G12" i="4"/>
  <c r="G13" i="4" s="1"/>
  <c r="G43" i="4" l="1"/>
  <c r="G45" i="4"/>
  <c r="G42" i="4"/>
  <c r="F45" i="4"/>
  <c r="E46" i="4"/>
  <c r="F46" i="4"/>
  <c r="H46" i="4"/>
  <c r="I46" i="4"/>
  <c r="J46" i="4"/>
  <c r="K46" i="4"/>
  <c r="L46" i="4"/>
  <c r="M46" i="4"/>
  <c r="D46" i="4"/>
  <c r="H23" i="4"/>
  <c r="H24" i="4"/>
  <c r="J40" i="4"/>
  <c r="J41" i="4" s="1"/>
  <c r="K40" i="4"/>
  <c r="K41" i="4" s="1"/>
  <c r="L40" i="4"/>
  <c r="M40" i="4"/>
  <c r="M41" i="4" s="1"/>
  <c r="I40" i="4"/>
  <c r="D40" i="4"/>
  <c r="E40" i="4"/>
  <c r="E41" i="4" s="1"/>
  <c r="D41" i="4" l="1"/>
  <c r="J33" i="1" l="1"/>
  <c r="J31" i="1"/>
  <c r="I39" i="1"/>
  <c r="J39" i="1" s="1"/>
  <c r="I40" i="1"/>
  <c r="J40" i="1" s="1"/>
  <c r="D23" i="4" l="1"/>
  <c r="D24" i="4" s="1"/>
  <c r="J36" i="1" l="1"/>
  <c r="J35" i="1"/>
  <c r="I25" i="1"/>
  <c r="I42" i="1"/>
  <c r="J42" i="1" s="1"/>
  <c r="J17" i="1"/>
  <c r="J16" i="1"/>
  <c r="L41" i="4"/>
  <c r="J30" i="4"/>
  <c r="J31" i="4" s="1"/>
  <c r="K30" i="4"/>
  <c r="K31" i="4" s="1"/>
  <c r="L30" i="4"/>
  <c r="L31" i="4" s="1"/>
  <c r="M30" i="4"/>
  <c r="M31" i="4" s="1"/>
  <c r="L23" i="4"/>
  <c r="L24" i="4" s="1"/>
  <c r="M23" i="4"/>
  <c r="M24" i="4" s="1"/>
  <c r="F40" i="4" l="1"/>
  <c r="F41" i="4" s="1"/>
  <c r="H40" i="4"/>
  <c r="H41" i="4" s="1"/>
  <c r="I41" i="4"/>
  <c r="C41" i="4" l="1"/>
  <c r="L12" i="4"/>
  <c r="L13" i="4" s="1"/>
  <c r="M12" i="4"/>
  <c r="M13" i="4" s="1"/>
  <c r="D12" i="4"/>
  <c r="D13" i="4" s="1"/>
  <c r="M43" i="4" l="1"/>
  <c r="M45" i="4" s="1"/>
  <c r="M42" i="4"/>
  <c r="L43" i="4"/>
  <c r="L45" i="4" s="1"/>
  <c r="L42" i="4"/>
  <c r="J14" i="1" l="1"/>
  <c r="J15" i="1"/>
  <c r="I11" i="1"/>
  <c r="I9" i="1"/>
  <c r="I8" i="1"/>
  <c r="J8" i="1" s="1"/>
  <c r="J7" i="1" l="1"/>
  <c r="J9" i="1"/>
  <c r="I30" i="4"/>
  <c r="I31" i="4" s="1"/>
  <c r="H30" i="4"/>
  <c r="H31" i="4" s="1"/>
  <c r="F30" i="4"/>
  <c r="F31" i="4" s="1"/>
  <c r="E30" i="4"/>
  <c r="E31" i="4" s="1"/>
  <c r="D30" i="4"/>
  <c r="K23" i="4"/>
  <c r="K24" i="4" s="1"/>
  <c r="J23" i="4"/>
  <c r="J24" i="4" s="1"/>
  <c r="I23" i="4"/>
  <c r="I24" i="4" s="1"/>
  <c r="F23" i="4"/>
  <c r="F24" i="4" s="1"/>
  <c r="E23" i="4"/>
  <c r="E24" i="4" s="1"/>
  <c r="K12" i="4"/>
  <c r="K13" i="4" s="1"/>
  <c r="J12" i="4"/>
  <c r="J13" i="4" s="1"/>
  <c r="I12" i="4"/>
  <c r="I13" i="4" s="1"/>
  <c r="H12" i="4"/>
  <c r="H13" i="4" s="1"/>
  <c r="F12" i="4"/>
  <c r="F13" i="4" s="1"/>
  <c r="E12" i="4"/>
  <c r="E13" i="4" s="1"/>
  <c r="E43" i="4" l="1"/>
  <c r="E45" i="4" s="1"/>
  <c r="C13" i="4"/>
  <c r="C24" i="4"/>
  <c r="H43" i="4"/>
  <c r="D31" i="4"/>
  <c r="D42" i="4"/>
  <c r="H45" i="4"/>
  <c r="I43" i="4"/>
  <c r="I45" i="4" s="1"/>
  <c r="J43" i="4"/>
  <c r="J45" i="4" s="1"/>
  <c r="K43" i="4"/>
  <c r="K45" i="4" s="1"/>
  <c r="K42" i="4"/>
  <c r="I42" i="4"/>
  <c r="F42" i="4"/>
  <c r="E42" i="4"/>
  <c r="J42" i="4"/>
  <c r="H42" i="4"/>
  <c r="D43" i="4" l="1"/>
  <c r="C31" i="4"/>
  <c r="D45" i="4" l="1"/>
  <c r="C45" i="4" s="1"/>
  <c r="C43" i="4"/>
</calcChain>
</file>

<file path=xl/sharedStrings.xml><?xml version="1.0" encoding="utf-8"?>
<sst xmlns="http://schemas.openxmlformats.org/spreadsheetml/2006/main" count="463" uniqueCount="142">
  <si>
    <t>Код показателя</t>
  </si>
  <si>
    <t>Наименование показателя</t>
  </si>
  <si>
    <t>Плановый показатель</t>
  </si>
  <si>
    <t>Р1</t>
  </si>
  <si>
    <t>Р2</t>
  </si>
  <si>
    <t>Р3</t>
  </si>
  <si>
    <t>Р4</t>
  </si>
  <si>
    <t>Р6</t>
  </si>
  <si>
    <t xml:space="preserve">2. Оценка результатов исполнения бюджета     </t>
  </si>
  <si>
    <t xml:space="preserve">                                                  1. Оценка качества планирования расходов бюджета</t>
  </si>
  <si>
    <t>2.1. Доля        исполненных      расходов от плановых,    представленных в программном виде.
(95% и свыше =1, менее 95%=0)</t>
  </si>
  <si>
    <t>Р8</t>
  </si>
  <si>
    <t>Р9</t>
  </si>
  <si>
    <t>Р10</t>
  </si>
  <si>
    <t>Р11</t>
  </si>
  <si>
    <t>Р13</t>
  </si>
  <si>
    <t>3. Оценка состояния учета и отчетности</t>
  </si>
  <si>
    <t xml:space="preserve">3.1.   Эффективность    управления       просроченной     кредиторской задолженностью по расчетам с поставщиками и   подрядчиками  главного   распорядителя    средств бюджета  города и         подведомственных учреждений,      получателя     бюджетных средств   города. 
- наличие просроченной кредиторской задолженности по расчетам с поставщиками и подрядчиками по состоянию на 1 января года, следующего за отчетным, то =0; 
- отсутствие просроченной кредиторской задолженности   = 1).    </t>
  </si>
  <si>
    <t>Р16</t>
  </si>
  <si>
    <t>3.2.  Принятые меры по  формированию рациональной сети муниципальных учреждений и проведенной  оптимизации, в том числе по результатам инвентаризации загруженности в сравнении с проектной мощностью, а также по результатам оценки потребности в объемах муниципальных услуг, представляемых муниципальными учреждениями с учетом их конкурентоспособности и возможности оказания негосударственными учреждениями (прежде всего, социально-ориентированными некоммерческими организациями).
(наличие принятых мер  = 1, отсутствие принятых мер = 0)</t>
  </si>
  <si>
    <t xml:space="preserve">3.3. Соблюдение  сроков           представления в  комитет    финансов         отчетности об    исполнении       бюджета.
(своевременно = 1, несвоевременно = 0)       </t>
  </si>
  <si>
    <t>Р18</t>
  </si>
  <si>
    <t xml:space="preserve">4.1. Наличие нарушений, выявленных в ходе контрольно-ревизионных проверок. 
(наличие =0, отсутствие =1) 
Если проверки не проводилось, то показатель не оценивается. </t>
  </si>
  <si>
    <t>4. Оценка организации контроля</t>
  </si>
  <si>
    <t>Р19</t>
  </si>
  <si>
    <t xml:space="preserve">4.2. Доля        устраненных      нарушений в общей сумме выявленных нарушений. 
При устранении всех нарушений =1, в случае, если устранены не все нарушения =0. 
Если проверки не проводилось, то показатель не оценивается. </t>
  </si>
  <si>
    <t>4.3. Наличие    выявленных в ходе инвентаризации  недостач и   хищений денежных средств и материальных     ценностей.  
(наличие – 0; отсутствие – 1)</t>
  </si>
  <si>
    <t xml:space="preserve">4.4. Наличие     выявленных       нарушений по    исполнению       муниципальных    заданий, выданных в рамках оказания муниципальных    услуг (выполнения  работ).
(наличие – 0; отсутствие – 1)        </t>
  </si>
  <si>
    <t xml:space="preserve">4.5. Осуществление мероприятий внутреннего контроля.
(наличие – 1; отсутствие – 0) </t>
  </si>
  <si>
    <t>управление по кадрам и делопроизводству</t>
  </si>
  <si>
    <t>управление архитектуры и градостроительства</t>
  </si>
  <si>
    <t>управление жилищно-коммунального хозяйства</t>
  </si>
  <si>
    <t>управление экономики и статистики</t>
  </si>
  <si>
    <t>отдел ценообразования и регулирования тарифов</t>
  </si>
  <si>
    <t>МУ ЦБЭО</t>
  </si>
  <si>
    <t>отдел муниципального заказа</t>
  </si>
  <si>
    <t>КУМИ</t>
  </si>
  <si>
    <t>управление образования</t>
  </si>
  <si>
    <t>управление культуры и молодежной политике</t>
  </si>
  <si>
    <t>управление по социальным вопросам</t>
  </si>
  <si>
    <t>управление по физической культуре и спорту</t>
  </si>
  <si>
    <t>КДН</t>
  </si>
  <si>
    <t>Архивный отдел</t>
  </si>
  <si>
    <t>ЗАГС</t>
  </si>
  <si>
    <t>МКУ УМТО</t>
  </si>
  <si>
    <t>ВУС</t>
  </si>
  <si>
    <t>МКУ АСС</t>
  </si>
  <si>
    <t>отдел информатизации</t>
  </si>
  <si>
    <t>1.1. Соблюдение  сроков   представления   фрагмента реестра  расходных обязательств. 
(своевременно 1, несвоевременно -0)</t>
  </si>
  <si>
    <t>Муниципальное задание утверждается в течение 10 рабочих дней после утверждения главным распорядителем бюджетных средств  бюджетных росписей</t>
  </si>
  <si>
    <t>СПРАВОЧНО: Сумма выявленных в ходе проверок нарушений. 
Если проверки  не проводились, то показатель не оценивается.</t>
  </si>
  <si>
    <t xml:space="preserve">до начала текущего финансового года </t>
  </si>
  <si>
    <t>до 15 февраля</t>
  </si>
  <si>
    <t>ВСЕГО БАЛЛОВ</t>
  </si>
  <si>
    <t>ИТОГО БАЛЛОВ</t>
  </si>
  <si>
    <t>%</t>
  </si>
  <si>
    <t>ежеквартально, до 5 числа месяца, следующего за отчетным кварталом</t>
  </si>
  <si>
    <t>заключение о фактическом выполнениии мунципального задания в срок до 25-го числа месяца. Следующего за отчетным кварталом, и в срок до 10 февраля очередного финансового года</t>
  </si>
  <si>
    <t>ВСЕГО</t>
  </si>
  <si>
    <t>Структурные подразделения администрацции, выполняющие функции и полномочия учредителя</t>
  </si>
  <si>
    <t>в соответствии со сроком утвержденном в муниципальном задании</t>
  </si>
  <si>
    <t>наличие/
отсутствие</t>
  </si>
  <si>
    <t>в соответствии с установленными сроками</t>
  </si>
  <si>
    <t>Сколько показателей использовалось при расчете итогового балла</t>
  </si>
  <si>
    <t>Наименование учреждения</t>
  </si>
  <si>
    <t>Рейтинг учреждений</t>
  </si>
  <si>
    <t xml:space="preserve">Количество применяемых показателей при оценке </t>
  </si>
  <si>
    <t>Итоговая бальная оценка по всем применяемым показателям</t>
  </si>
  <si>
    <t>Оценка качества планирования расходов бюджета</t>
  </si>
  <si>
    <t>Оценка результатов исполнения бюджета</t>
  </si>
  <si>
    <t>Оценка состояния учета и отчетности</t>
  </si>
  <si>
    <t>Оценка оганизации контроля</t>
  </si>
  <si>
    <t>Всего суммарная оценка баллов</t>
  </si>
  <si>
    <t>Структурные подразделения администрации, выполняющие функции и полномочия учредителя</t>
  </si>
  <si>
    <t>Получатели бюджетных средств города</t>
  </si>
  <si>
    <t>УНС</t>
  </si>
  <si>
    <t>Административная комиссия</t>
  </si>
  <si>
    <t>Дума</t>
  </si>
  <si>
    <t>управление ГОиЧС</t>
  </si>
  <si>
    <t>МОБ работник</t>
  </si>
  <si>
    <t>Кол-во показателей</t>
  </si>
  <si>
    <t>Оценка по направлениям</t>
  </si>
  <si>
    <t>Оценка по 9 показателям</t>
  </si>
  <si>
    <t>Оценка по 7 показателям</t>
  </si>
  <si>
    <t>Оценка по 11 показателям</t>
  </si>
  <si>
    <t xml:space="preserve">Наименование главных распорядителей (представителей главных распорядителей) бюджетных средств и получателей бюджетных средств города </t>
  </si>
  <si>
    <t>Приложение 3</t>
  </si>
  <si>
    <t>Приложение 2</t>
  </si>
  <si>
    <t>Приложение 1</t>
  </si>
  <si>
    <t>УКС</t>
  </si>
  <si>
    <t>Отдел опеки и попечистельства</t>
  </si>
  <si>
    <t>в установленные сроки</t>
  </si>
  <si>
    <t>Оценка по 12 показателям</t>
  </si>
  <si>
    <t>Отдел информатизации</t>
  </si>
  <si>
    <t>Управление ЖКХ</t>
  </si>
  <si>
    <t>Оценка по 13 показателям</t>
  </si>
  <si>
    <t>Дума города Покачи</t>
  </si>
  <si>
    <t>МУ УКС</t>
  </si>
  <si>
    <t>Оценка по 10 показателям</t>
  </si>
  <si>
    <t>Управление образования</t>
  </si>
  <si>
    <t>Управление культуры и молодежной политике</t>
  </si>
  <si>
    <t>Управление по социальным вопросам</t>
  </si>
  <si>
    <t>Управление по физической культуре и спорту</t>
  </si>
  <si>
    <t>Управление экономики и статистики</t>
  </si>
  <si>
    <t>Отдел ценообразования и регулирования тарифов</t>
  </si>
  <si>
    <t>Отдел муниципального заказа</t>
  </si>
  <si>
    <t>Управление по кадрам и делопроизводству</t>
  </si>
  <si>
    <t>Управление ГОиЧС</t>
  </si>
  <si>
    <t>Управление архитектуры и градостроительства</t>
  </si>
  <si>
    <t>Управление УЖКХ</t>
  </si>
  <si>
    <t>не позднее одного месяца до дня внесения проекта решения Думы города Покачи бюджета (изменения в кротчайшие сроки, не позднее одного месяца)</t>
  </si>
  <si>
    <t>1.2. Соблюдение сроков утверждения муниципального задания для муниципальных учреждений на очередной финансовый год.
(своевременно – 1, несвоевременно - 0)</t>
  </si>
  <si>
    <t>1.3. Соблюдение  сроков выполнения муниципального задания    на оказание услуг (выполнение работ).
(своевременно – 1, несвоевременно - 0)</t>
  </si>
  <si>
    <t xml:space="preserve"> Р5</t>
  </si>
  <si>
    <r>
      <t>2.2. Доля        выполненных      муниципальных    заданий  получателем бюджетных средств  в  соответствии с   проведенной      оценкой       эффективности и  результативности муниципального   за</t>
    </r>
    <r>
      <rPr>
        <i/>
        <sz val="10"/>
        <rFont val="Times New Roman"/>
        <family val="1"/>
        <charset val="204"/>
      </rPr>
      <t>д</t>
    </r>
    <r>
      <rPr>
        <sz val="10"/>
        <rFont val="Times New Roman"/>
        <family val="1"/>
        <charset val="204"/>
      </rPr>
      <t>ания.   
 Р9=100х(N/п), где:  
N – кол-во выполненных муниципальных заданий за отчетный период; 
п- кол-во муниципальных заданий ГРБС, (представителя ГРБС), ПБС.
(95% и свыше =1, менее 95%=0)</t>
    </r>
  </si>
  <si>
    <t>Р7</t>
  </si>
  <si>
    <t>2.3. Доля        выполненных    мероприятий в муниципальных (ведомственных)  программах от общего количества запланированных.
Р10=100х(N/п), где:  
N – кол-во выполненных мероприятий программ; 
п- общее количество запланированных мероприятий в муниципальных (ведомственных)  программах
(100% = 1; менее 100% =0).</t>
  </si>
  <si>
    <t>2.4. Соблюдение сроков представления утвержденной бюджетной росписи в комитет финансов. (своевременно – 1, несвоевременно - 0)</t>
  </si>
  <si>
    <t>2.5. Соблюдение сроков предоставления Отчета о выполнении муниципального задания.
(своевременно – 1, несвоевременно - 0)</t>
  </si>
  <si>
    <t>2.6. Соблюдение сроков предоставления Отчета об использования субсидии.
(своевременно – 1, несвоевременно - 0)</t>
  </si>
  <si>
    <t>2.7. Соблюдение сроков предоставления Отчета о ходе выполнения муниципальных (ведомственных) программ за отчетный год.
(своевременно – 1, несвоевременно - 0)</t>
  </si>
  <si>
    <t xml:space="preserve"> Р12</t>
  </si>
  <si>
    <t xml:space="preserve"> Р14</t>
  </si>
  <si>
    <t>Р15</t>
  </si>
  <si>
    <t>Р17</t>
  </si>
  <si>
    <t>х</t>
  </si>
  <si>
    <t xml:space="preserve">1.4. Соблюдение  сроков    утверждения      муниципальных (ведомственных)  программ  города, и изменений в муниципальные (ведомственные)  программы города.  
 (своевременно – 1, несвоевременно - 0)        </t>
  </si>
  <si>
    <t>90 000,00
30 000,00</t>
  </si>
  <si>
    <t>Сводный мониторинг качества финансового менеджмента по итогам 2015 года</t>
  </si>
  <si>
    <t>Сумма балльных оценок по показателям Р1-Р19</t>
  </si>
  <si>
    <t>ИТОГОВАЯ бальная оценка по показателям Р1-Р19</t>
  </si>
  <si>
    <t>ИТОГОВАЯ БАЛЛЬНАЯ ОЦЕНКА
 показателей Р1-Р4</t>
  </si>
  <si>
    <t>ИТОГОВАЯ БАЛЛЬНАЯ ОЦЕНКА показателей Р5-Р11</t>
  </si>
  <si>
    <t>ИТОГОВАЯ БАЛЛЬНАЯ ОЦЕНКА показателей Р12-Р14</t>
  </si>
  <si>
    <t>ИТОГОВАЯ БАЛЛЬНАЯ ОЦЕНКА показателей     Р15-Р19</t>
  </si>
  <si>
    <t>Рейтинг главных распорядителей (представителей главных распорядителей) бюджетных средств и получателей бюджетных средств города Покачи по уровню качества финансового менеджмента 
за 2015 год</t>
  </si>
  <si>
    <t>Оценка по 5 показателям</t>
  </si>
  <si>
    <t>Оценка по 6 показателям</t>
  </si>
  <si>
    <t>Отчет о результатах мониторинга и оценки качества финансового менеджмента, осуществляемого главными распорядителями (представителями главных распорядителей) бюджетных средств и получателей бюджетных средств города Покачи за 2015 год</t>
  </si>
  <si>
    <t>Средний показатель показатель за 2015 год</t>
  </si>
  <si>
    <t>№ п/п</t>
  </si>
  <si>
    <t>Структурные подразделения администрации осуществляющие переданные государственные полномочия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</si>
</sst>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A5FBB9"/>
        <bgColor indexed="64"/>
      </patternFill>
    </fill>
    <fill>
      <patternFill patternType="solid">
        <fgColor rgb="FF26DE8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8F725"/>
        <bgColor indexed="64"/>
      </patternFill>
    </fill>
    <fill>
      <patternFill patternType="solid">
        <fgColor rgb="FFF4FB97"/>
        <bgColor indexed="64"/>
      </patternFill>
    </fill>
  </fills>
  <borders count="2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indexed="64"/>
      </right>
      <top style="hair">
        <color auto="1"/>
      </top>
      <bottom/>
      <diagonal/>
    </border>
    <border>
      <left style="thin">
        <color indexed="64"/>
      </left>
      <right style="hair">
        <color auto="1"/>
      </right>
      <top style="thin">
        <color indexed="64"/>
      </top>
      <bottom/>
      <diagonal/>
    </border>
  </borders>
  <cellStyleXfs count="1">
    <xf numFmtId="0" fontId="0" fillId="0" borderId="0"/>
  </cellStyleXfs>
  <cellXfs count="168">
    <xf numFmtId="0" fontId="0" fillId="0" borderId="0" xfId="0"/>
    <xf numFmtId="0" fontId="3" fillId="0" borderId="0" xfId="0" applyFont="1" applyFill="1"/>
    <xf numFmtId="0" fontId="3" fillId="0" borderId="2" xfId="0" applyFont="1" applyFill="1" applyBorder="1"/>
    <xf numFmtId="2" fontId="3" fillId="0" borderId="2" xfId="0" applyNumberFormat="1" applyFont="1" applyFill="1" applyBorder="1"/>
    <xf numFmtId="0" fontId="6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wrapText="1"/>
    </xf>
    <xf numFmtId="0" fontId="6" fillId="7" borderId="2" xfId="0" applyFont="1" applyFill="1" applyBorder="1" applyAlignment="1">
      <alignment horizontal="center"/>
    </xf>
    <xf numFmtId="0" fontId="6" fillId="7" borderId="2" xfId="0" applyFont="1" applyFill="1" applyBorder="1"/>
    <xf numFmtId="2" fontId="6" fillId="7" borderId="2" xfId="0" applyNumberFormat="1" applyFont="1" applyFill="1" applyBorder="1"/>
    <xf numFmtId="0" fontId="6" fillId="7" borderId="2" xfId="0" applyFont="1" applyFill="1" applyBorder="1" applyAlignment="1">
      <alignment horizontal="center" vertical="center" wrapText="1"/>
    </xf>
    <xf numFmtId="2" fontId="4" fillId="0" borderId="2" xfId="0" applyNumberFormat="1" applyFont="1" applyFill="1" applyBorder="1"/>
    <xf numFmtId="1" fontId="3" fillId="0" borderId="2" xfId="0" applyNumberFormat="1" applyFont="1" applyFill="1" applyBorder="1"/>
    <xf numFmtId="0" fontId="1" fillId="7" borderId="2" xfId="0" applyFont="1" applyFill="1" applyBorder="1" applyAlignment="1">
      <alignment horizontal="left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/>
    </xf>
    <xf numFmtId="0" fontId="5" fillId="0" borderId="0" xfId="0" applyFont="1" applyFill="1"/>
    <xf numFmtId="0" fontId="10" fillId="0" borderId="0" xfId="0" applyFont="1"/>
    <xf numFmtId="0" fontId="11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11" fillId="0" borderId="0" xfId="0" applyFont="1" applyAlignment="1">
      <alignment vertical="center"/>
    </xf>
    <xf numFmtId="0" fontId="11" fillId="7" borderId="1" xfId="0" applyFont="1" applyFill="1" applyBorder="1" applyAlignment="1">
      <alignment horizontal="center" vertical="center" textRotation="90" wrapText="1"/>
    </xf>
    <xf numFmtId="0" fontId="11" fillId="0" borderId="0" xfId="0" applyFont="1" applyFill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5" fillId="6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11" fillId="9" borderId="1" xfId="0" applyFont="1" applyFill="1" applyBorder="1" applyAlignment="1">
      <alignment horizontal="center" vertical="center" wrapText="1"/>
    </xf>
    <xf numFmtId="0" fontId="11" fillId="0" borderId="0" xfId="0" applyFont="1"/>
    <xf numFmtId="0" fontId="5" fillId="6" borderId="1" xfId="0" applyFont="1" applyFill="1" applyBorder="1" applyAlignment="1">
      <alignment horizontal="center" vertical="center" wrapText="1"/>
    </xf>
    <xf numFmtId="0" fontId="7" fillId="0" borderId="0" xfId="0" applyFont="1"/>
    <xf numFmtId="0" fontId="7" fillId="4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4" fontId="11" fillId="5" borderId="1" xfId="0" applyNumberFormat="1" applyFont="1" applyFill="1" applyBorder="1" applyAlignment="1">
      <alignment horizontal="left" vertical="center" wrapText="1"/>
    </xf>
    <xf numFmtId="4" fontId="5" fillId="0" borderId="0" xfId="0" applyNumberFormat="1" applyFont="1"/>
    <xf numFmtId="4" fontId="7" fillId="3" borderId="1" xfId="0" applyNumberFormat="1" applyFont="1" applyFill="1" applyBorder="1" applyAlignment="1">
      <alignment horizontal="left" vertical="center" wrapText="1"/>
    </xf>
    <xf numFmtId="4" fontId="7" fillId="0" borderId="0" xfId="0" applyNumberFormat="1" applyFont="1"/>
    <xf numFmtId="0" fontId="15" fillId="0" borderId="0" xfId="0" applyFont="1"/>
    <xf numFmtId="0" fontId="14" fillId="0" borderId="0" xfId="0" applyFont="1"/>
    <xf numFmtId="0" fontId="5" fillId="0" borderId="0" xfId="0" applyFont="1" applyAlignment="1">
      <alignment horizontal="left"/>
    </xf>
    <xf numFmtId="0" fontId="12" fillId="0" borderId="0" xfId="0" applyFont="1" applyFill="1" applyBorder="1" applyAlignment="1">
      <alignment horizontal="center" wrapText="1"/>
    </xf>
    <xf numFmtId="2" fontId="5" fillId="0" borderId="0" xfId="0" applyNumberFormat="1" applyFont="1"/>
    <xf numFmtId="0" fontId="12" fillId="0" borderId="0" xfId="0" applyFont="1" applyBorder="1" applyAlignment="1">
      <alignment horizontal="center" wrapText="1"/>
    </xf>
    <xf numFmtId="0" fontId="3" fillId="7" borderId="2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2" fontId="3" fillId="0" borderId="6" xfId="0" applyNumberFormat="1" applyFont="1" applyFill="1" applyBorder="1"/>
    <xf numFmtId="2" fontId="3" fillId="0" borderId="2" xfId="0" applyNumberFormat="1" applyFont="1" applyFill="1" applyBorder="1" applyAlignment="1">
      <alignment horizontal="right"/>
    </xf>
    <xf numFmtId="0" fontId="3" fillId="0" borderId="2" xfId="0" applyFont="1" applyFill="1" applyBorder="1" applyAlignment="1">
      <alignment horizontal="right"/>
    </xf>
    <xf numFmtId="0" fontId="3" fillId="0" borderId="2" xfId="0" applyFont="1" applyFill="1" applyBorder="1" applyAlignment="1">
      <alignment horizontal="center" vertical="center"/>
    </xf>
    <xf numFmtId="2" fontId="3" fillId="0" borderId="0" xfId="0" applyNumberFormat="1" applyFont="1" applyFill="1"/>
    <xf numFmtId="2" fontId="6" fillId="0" borderId="0" xfId="0" applyNumberFormat="1" applyFont="1" applyFill="1"/>
    <xf numFmtId="0" fontId="4" fillId="0" borderId="0" xfId="0" applyFont="1" applyFill="1" applyAlignment="1">
      <alignment horizontal="right"/>
    </xf>
    <xf numFmtId="2" fontId="4" fillId="0" borderId="0" xfId="0" applyNumberFormat="1" applyFont="1" applyFill="1"/>
    <xf numFmtId="0" fontId="4" fillId="0" borderId="0" xfId="0" applyFont="1" applyFill="1"/>
    <xf numFmtId="2" fontId="7" fillId="4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11" fillId="7" borderId="13" xfId="0" applyFont="1" applyFill="1" applyBorder="1" applyAlignment="1">
      <alignment horizontal="center" vertical="center" textRotation="90" wrapText="1"/>
    </xf>
    <xf numFmtId="0" fontId="11" fillId="7" borderId="12" xfId="0" applyFont="1" applyFill="1" applyBorder="1" applyAlignment="1">
      <alignment horizontal="center" vertical="center" wrapText="1"/>
    </xf>
    <xf numFmtId="0" fontId="11" fillId="7" borderId="13" xfId="0" applyFont="1" applyFill="1" applyBorder="1" applyAlignment="1">
      <alignment horizontal="center" vertical="center" wrapText="1"/>
    </xf>
    <xf numFmtId="0" fontId="11" fillId="8" borderId="12" xfId="0" applyFont="1" applyFill="1" applyBorder="1" applyAlignment="1">
      <alignment horizontal="center" vertical="center"/>
    </xf>
    <xf numFmtId="0" fontId="11" fillId="6" borderId="12" xfId="0" applyFont="1" applyFill="1" applyBorder="1" applyAlignment="1">
      <alignment horizontal="center" vertical="center"/>
    </xf>
    <xf numFmtId="0" fontId="11" fillId="9" borderId="12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7" fillId="9" borderId="12" xfId="0" applyFont="1" applyFill="1" applyBorder="1" applyAlignment="1">
      <alignment horizontal="center" vertical="center"/>
    </xf>
    <xf numFmtId="4" fontId="11" fillId="5" borderId="12" xfId="0" applyNumberFormat="1" applyFont="1" applyFill="1" applyBorder="1" applyAlignment="1">
      <alignment horizontal="center" vertical="center"/>
    </xf>
    <xf numFmtId="4" fontId="7" fillId="3" borderId="12" xfId="0" applyNumberFormat="1" applyFont="1" applyFill="1" applyBorder="1" applyAlignment="1">
      <alignment horizontal="center" vertical="center"/>
    </xf>
    <xf numFmtId="0" fontId="7" fillId="11" borderId="14" xfId="0" applyFont="1" applyFill="1" applyBorder="1" applyAlignment="1">
      <alignment horizontal="center" vertical="center"/>
    </xf>
    <xf numFmtId="0" fontId="7" fillId="11" borderId="15" xfId="0" applyFont="1" applyFill="1" applyBorder="1" applyAlignment="1">
      <alignment horizontal="left" vertical="center" wrapText="1"/>
    </xf>
    <xf numFmtId="0" fontId="11" fillId="6" borderId="17" xfId="0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left" vertical="center" wrapText="1"/>
    </xf>
    <xf numFmtId="0" fontId="9" fillId="6" borderId="3" xfId="0" applyFont="1" applyFill="1" applyBorder="1" applyAlignment="1">
      <alignment horizontal="center" vertical="center" wrapText="1"/>
    </xf>
    <xf numFmtId="0" fontId="11" fillId="8" borderId="19" xfId="0" applyFont="1" applyFill="1" applyBorder="1" applyAlignment="1">
      <alignment horizontal="center" vertical="center"/>
    </xf>
    <xf numFmtId="0" fontId="11" fillId="2" borderId="22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/>
    <xf numFmtId="0" fontId="3" fillId="0" borderId="2" xfId="0" applyFont="1" applyFill="1" applyBorder="1" applyAlignment="1"/>
    <xf numFmtId="0" fontId="11" fillId="9" borderId="1" xfId="0" applyFont="1" applyFill="1" applyBorder="1" applyAlignment="1">
      <alignment horizontal="right" vertical="center" wrapText="1"/>
    </xf>
    <xf numFmtId="2" fontId="7" fillId="4" borderId="1" xfId="0" applyNumberFormat="1" applyFont="1" applyFill="1" applyBorder="1" applyAlignment="1">
      <alignment horizontal="right" vertical="center" wrapText="1"/>
    </xf>
    <xf numFmtId="2" fontId="7" fillId="4" borderId="1" xfId="0" applyNumberFormat="1" applyFont="1" applyFill="1" applyBorder="1" applyAlignment="1">
      <alignment horizontal="right" vertical="center"/>
    </xf>
    <xf numFmtId="2" fontId="7" fillId="4" borderId="13" xfId="0" applyNumberFormat="1" applyFont="1" applyFill="1" applyBorder="1" applyAlignment="1">
      <alignment horizontal="right" vertical="center"/>
    </xf>
    <xf numFmtId="0" fontId="11" fillId="0" borderId="1" xfId="0" applyFont="1" applyBorder="1" applyAlignment="1">
      <alignment horizontal="right" vertical="center" wrapText="1"/>
    </xf>
    <xf numFmtId="3" fontId="5" fillId="0" borderId="1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13" xfId="0" applyFont="1" applyFill="1" applyBorder="1" applyAlignment="1">
      <alignment horizontal="right" vertical="center"/>
    </xf>
    <xf numFmtId="4" fontId="11" fillId="5" borderId="1" xfId="0" applyNumberFormat="1" applyFont="1" applyFill="1" applyBorder="1" applyAlignment="1">
      <alignment horizontal="right" vertical="center" wrapText="1"/>
    </xf>
    <xf numFmtId="4" fontId="11" fillId="5" borderId="1" xfId="0" applyNumberFormat="1" applyFont="1" applyFill="1" applyBorder="1" applyAlignment="1">
      <alignment horizontal="right" vertical="center"/>
    </xf>
    <xf numFmtId="4" fontId="11" fillId="5" borderId="13" xfId="0" applyNumberFormat="1" applyFont="1" applyFill="1" applyBorder="1" applyAlignment="1">
      <alignment horizontal="right" vertical="center"/>
    </xf>
    <xf numFmtId="4" fontId="7" fillId="3" borderId="1" xfId="0" applyNumberFormat="1" applyFont="1" applyFill="1" applyBorder="1" applyAlignment="1">
      <alignment horizontal="right" vertical="center" wrapText="1"/>
    </xf>
    <xf numFmtId="4" fontId="7" fillId="3" borderId="1" xfId="0" applyNumberFormat="1" applyFont="1" applyFill="1" applyBorder="1" applyAlignment="1">
      <alignment horizontal="right" vertical="center"/>
    </xf>
    <xf numFmtId="4" fontId="7" fillId="3" borderId="13" xfId="0" applyNumberFormat="1" applyFont="1" applyFill="1" applyBorder="1" applyAlignment="1">
      <alignment horizontal="right" vertical="center"/>
    </xf>
    <xf numFmtId="0" fontId="7" fillId="11" borderId="15" xfId="0" applyFont="1" applyFill="1" applyBorder="1" applyAlignment="1">
      <alignment horizontal="right" vertical="center" wrapText="1"/>
    </xf>
    <xf numFmtId="0" fontId="7" fillId="11" borderId="16" xfId="0" applyFont="1" applyFill="1" applyBorder="1" applyAlignment="1">
      <alignment horizontal="right" vertical="center" wrapText="1"/>
    </xf>
    <xf numFmtId="0" fontId="11" fillId="9" borderId="1" xfId="0" applyFont="1" applyFill="1" applyBorder="1" applyAlignment="1">
      <alignment horizontal="right" vertical="center"/>
    </xf>
    <xf numFmtId="0" fontId="11" fillId="9" borderId="13" xfId="0" applyFont="1" applyFill="1" applyBorder="1" applyAlignment="1">
      <alignment horizontal="right" vertical="center"/>
    </xf>
    <xf numFmtId="0" fontId="11" fillId="2" borderId="22" xfId="0" applyFont="1" applyFill="1" applyBorder="1" applyAlignment="1">
      <alignment horizontal="right" vertical="center" wrapText="1"/>
    </xf>
    <xf numFmtId="0" fontId="11" fillId="2" borderId="23" xfId="0" applyFont="1" applyFill="1" applyBorder="1" applyAlignment="1">
      <alignment horizontal="right" vertical="center" wrapText="1"/>
    </xf>
    <xf numFmtId="0" fontId="11" fillId="2" borderId="15" xfId="0" applyFont="1" applyFill="1" applyBorder="1" applyAlignment="1">
      <alignment horizontal="right" vertical="center" wrapText="1"/>
    </xf>
    <xf numFmtId="1" fontId="11" fillId="2" borderId="15" xfId="0" applyNumberFormat="1" applyFont="1" applyFill="1" applyBorder="1" applyAlignment="1">
      <alignment horizontal="right" vertical="center"/>
    </xf>
    <xf numFmtId="1" fontId="11" fillId="2" borderId="16" xfId="0" applyNumberFormat="1" applyFont="1" applyFill="1" applyBorder="1" applyAlignment="1">
      <alignment horizontal="right" vertical="center"/>
    </xf>
    <xf numFmtId="2" fontId="7" fillId="4" borderId="1" xfId="0" applyNumberFormat="1" applyFont="1" applyFill="1" applyBorder="1" applyAlignment="1">
      <alignment vertical="center"/>
    </xf>
    <xf numFmtId="2" fontId="7" fillId="4" borderId="13" xfId="0" applyNumberFormat="1" applyFont="1" applyFill="1" applyBorder="1" applyAlignment="1">
      <alignment vertical="center"/>
    </xf>
    <xf numFmtId="0" fontId="5" fillId="6" borderId="3" xfId="0" applyFont="1" applyFill="1" applyBorder="1" applyAlignment="1">
      <alignment horizontal="right" vertical="center"/>
    </xf>
    <xf numFmtId="0" fontId="5" fillId="6" borderId="3" xfId="0" applyFont="1" applyFill="1" applyBorder="1" applyAlignment="1">
      <alignment horizontal="right" vertical="center" wrapText="1"/>
    </xf>
    <xf numFmtId="0" fontId="5" fillId="6" borderId="3" xfId="0" applyNumberFormat="1" applyFont="1" applyFill="1" applyBorder="1" applyAlignment="1">
      <alignment horizontal="right" vertical="center"/>
    </xf>
    <xf numFmtId="0" fontId="5" fillId="6" borderId="18" xfId="0" applyFont="1" applyFill="1" applyBorder="1" applyAlignment="1">
      <alignment horizontal="right" vertical="center"/>
    </xf>
    <xf numFmtId="4" fontId="5" fillId="6" borderId="1" xfId="0" applyNumberFormat="1" applyFont="1" applyFill="1" applyBorder="1" applyAlignment="1">
      <alignment horizontal="right" vertical="center"/>
    </xf>
    <xf numFmtId="4" fontId="5" fillId="6" borderId="1" xfId="0" applyNumberFormat="1" applyFont="1" applyFill="1" applyBorder="1" applyAlignment="1">
      <alignment horizontal="right" vertical="center" wrapText="1"/>
    </xf>
    <xf numFmtId="0" fontId="5" fillId="6" borderId="1" xfId="0" applyFont="1" applyFill="1" applyBorder="1" applyAlignment="1">
      <alignment horizontal="right" vertical="center"/>
    </xf>
    <xf numFmtId="0" fontId="5" fillId="6" borderId="1" xfId="0" applyFont="1" applyFill="1" applyBorder="1" applyAlignment="1">
      <alignment horizontal="right" vertical="center" wrapText="1"/>
    </xf>
    <xf numFmtId="0" fontId="5" fillId="6" borderId="1" xfId="0" applyNumberFormat="1" applyFont="1" applyFill="1" applyBorder="1" applyAlignment="1">
      <alignment horizontal="right" vertical="center"/>
    </xf>
    <xf numFmtId="0" fontId="5" fillId="6" borderId="13" xfId="0" applyFont="1" applyFill="1" applyBorder="1" applyAlignment="1">
      <alignment horizontal="right" vertical="center"/>
    </xf>
    <xf numFmtId="0" fontId="11" fillId="9" borderId="1" xfId="0" applyFont="1" applyFill="1" applyBorder="1" applyAlignment="1">
      <alignment vertical="center"/>
    </xf>
    <xf numFmtId="0" fontId="11" fillId="9" borderId="13" xfId="0" applyFont="1" applyFill="1" applyBorder="1" applyAlignment="1">
      <alignment vertical="center"/>
    </xf>
    <xf numFmtId="3" fontId="11" fillId="9" borderId="1" xfId="0" applyNumberFormat="1" applyFont="1" applyFill="1" applyBorder="1" applyAlignment="1">
      <alignment horizontal="right" vertical="center"/>
    </xf>
    <xf numFmtId="3" fontId="11" fillId="9" borderId="13" xfId="0" applyNumberFormat="1" applyFont="1" applyFill="1" applyBorder="1" applyAlignment="1">
      <alignment horizontal="right" vertical="center"/>
    </xf>
    <xf numFmtId="1" fontId="11" fillId="2" borderId="22" xfId="0" applyNumberFormat="1" applyFont="1" applyFill="1" applyBorder="1" applyAlignment="1">
      <alignment horizontal="right" vertical="center"/>
    </xf>
    <xf numFmtId="1" fontId="11" fillId="2" borderId="23" xfId="0" applyNumberFormat="1" applyFont="1" applyFill="1" applyBorder="1" applyAlignment="1">
      <alignment horizontal="right" vertical="center"/>
    </xf>
    <xf numFmtId="2" fontId="4" fillId="0" borderId="2" xfId="0" applyNumberFormat="1" applyFont="1" applyFill="1" applyBorder="1" applyAlignment="1">
      <alignment horizontal="right"/>
    </xf>
    <xf numFmtId="0" fontId="3" fillId="0" borderId="2" xfId="0" applyFont="1" applyFill="1" applyBorder="1" applyAlignment="1">
      <alignment horizontal="right" vertical="center" wrapText="1"/>
    </xf>
    <xf numFmtId="2" fontId="4" fillId="0" borderId="2" xfId="0" applyNumberFormat="1" applyFont="1" applyFill="1" applyBorder="1" applyAlignment="1">
      <alignment horizontal="right" vertical="center" wrapText="1"/>
    </xf>
    <xf numFmtId="1" fontId="3" fillId="0" borderId="2" xfId="0" applyNumberFormat="1" applyFont="1" applyFill="1" applyBorder="1" applyAlignment="1">
      <alignment horizontal="right"/>
    </xf>
    <xf numFmtId="4" fontId="16" fillId="7" borderId="2" xfId="0" applyNumberFormat="1" applyFont="1" applyFill="1" applyBorder="1" applyAlignment="1">
      <alignment horizontal="right"/>
    </xf>
    <xf numFmtId="0" fontId="12" fillId="0" borderId="0" xfId="0" applyFont="1" applyBorder="1" applyAlignment="1">
      <alignment horizontal="center" wrapText="1"/>
    </xf>
    <xf numFmtId="0" fontId="11" fillId="7" borderId="10" xfId="0" applyFont="1" applyFill="1" applyBorder="1" applyAlignment="1">
      <alignment horizontal="center" vertical="center" wrapText="1"/>
    </xf>
    <xf numFmtId="0" fontId="11" fillId="7" borderId="1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/>
    </xf>
    <xf numFmtId="0" fontId="13" fillId="8" borderId="13" xfId="0" applyFont="1" applyFill="1" applyBorder="1" applyAlignment="1">
      <alignment horizontal="center"/>
    </xf>
    <xf numFmtId="0" fontId="13" fillId="8" borderId="20" xfId="0" applyFont="1" applyFill="1" applyBorder="1" applyAlignment="1">
      <alignment horizontal="center" vertical="center"/>
    </xf>
    <xf numFmtId="0" fontId="13" fillId="8" borderId="21" xfId="0" applyFont="1" applyFill="1" applyBorder="1" applyAlignment="1">
      <alignment horizontal="center" vertical="center"/>
    </xf>
    <xf numFmtId="0" fontId="11" fillId="6" borderId="24" xfId="0" applyFont="1" applyFill="1" applyBorder="1" applyAlignment="1">
      <alignment horizontal="center" vertical="center"/>
    </xf>
    <xf numFmtId="0" fontId="11" fillId="6" borderId="17" xfId="0" applyFont="1" applyFill="1" applyBorder="1" applyAlignment="1">
      <alignment horizontal="center" vertical="center"/>
    </xf>
    <xf numFmtId="0" fontId="11" fillId="7" borderId="9" xfId="0" applyFont="1" applyFill="1" applyBorder="1" applyAlignment="1">
      <alignment horizontal="center" vertical="center" wrapText="1"/>
    </xf>
    <xf numFmtId="0" fontId="11" fillId="7" borderId="12" xfId="0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0" fontId="8" fillId="10" borderId="4" xfId="0" applyFont="1" applyFill="1" applyBorder="1" applyAlignment="1">
      <alignment horizontal="center"/>
    </xf>
    <xf numFmtId="0" fontId="8" fillId="10" borderId="5" xfId="0" applyFont="1" applyFill="1" applyBorder="1" applyAlignment="1">
      <alignment horizontal="center"/>
    </xf>
    <xf numFmtId="0" fontId="8" fillId="10" borderId="6" xfId="0" applyFont="1" applyFill="1" applyBorder="1" applyAlignment="1">
      <alignment horizontal="center"/>
    </xf>
    <xf numFmtId="0" fontId="8" fillId="10" borderId="2" xfId="0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 wrapText="1"/>
    </xf>
    <xf numFmtId="0" fontId="16" fillId="7" borderId="2" xfId="0" applyFont="1" applyFill="1" applyBorder="1" applyAlignment="1">
      <alignment horizontal="center" vertical="center" wrapText="1"/>
    </xf>
    <xf numFmtId="0" fontId="6" fillId="9" borderId="4" xfId="0" applyFont="1" applyFill="1" applyBorder="1" applyAlignment="1">
      <alignment horizontal="center" vertical="center" wrapText="1"/>
    </xf>
    <xf numFmtId="0" fontId="6" fillId="9" borderId="5" xfId="0" applyFont="1" applyFill="1" applyBorder="1" applyAlignment="1">
      <alignment horizontal="center" vertical="center" wrapText="1"/>
    </xf>
    <xf numFmtId="0" fontId="6" fillId="9" borderId="6" xfId="0" applyFont="1" applyFill="1" applyBorder="1" applyAlignment="1">
      <alignment horizontal="center" vertical="center" wrapText="1"/>
    </xf>
    <xf numFmtId="0" fontId="6" fillId="9" borderId="4" xfId="0" applyFont="1" applyFill="1" applyBorder="1" applyAlignment="1">
      <alignment horizontal="center" wrapText="1"/>
    </xf>
    <xf numFmtId="0" fontId="6" fillId="9" borderId="5" xfId="0" applyFont="1" applyFill="1" applyBorder="1" applyAlignment="1">
      <alignment horizontal="center" wrapText="1"/>
    </xf>
    <xf numFmtId="0" fontId="6" fillId="9" borderId="6" xfId="0" applyFont="1" applyFill="1" applyBorder="1" applyAlignment="1">
      <alignment horizontal="center" wrapText="1"/>
    </xf>
    <xf numFmtId="0" fontId="6" fillId="7" borderId="7" xfId="0" applyFont="1" applyFill="1" applyBorder="1" applyAlignment="1">
      <alignment horizontal="center" vertical="center" wrapText="1"/>
    </xf>
    <xf numFmtId="0" fontId="6" fillId="7" borderId="8" xfId="0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 wrapText="1"/>
    </xf>
    <xf numFmtId="0" fontId="1" fillId="7" borderId="4" xfId="0" applyFont="1" applyFill="1" applyBorder="1" applyAlignment="1">
      <alignment horizontal="left" vertical="center" wrapText="1"/>
    </xf>
    <xf numFmtId="0" fontId="1" fillId="7" borderId="5" xfId="0" applyFont="1" applyFill="1" applyBorder="1" applyAlignment="1">
      <alignment horizontal="left" vertical="center" wrapText="1"/>
    </xf>
    <xf numFmtId="0" fontId="1" fillId="7" borderId="6" xfId="0" applyFont="1" applyFill="1" applyBorder="1" applyAlignment="1">
      <alignment horizontal="left" vertical="center" wrapText="1"/>
    </xf>
    <xf numFmtId="0" fontId="6" fillId="9" borderId="4" xfId="0" applyFont="1" applyFill="1" applyBorder="1" applyAlignment="1">
      <alignment horizontal="center" vertical="center"/>
    </xf>
    <xf numFmtId="0" fontId="6" fillId="9" borderId="5" xfId="0" applyFont="1" applyFill="1" applyBorder="1" applyAlignment="1">
      <alignment horizontal="center" vertical="center"/>
    </xf>
    <xf numFmtId="0" fontId="6" fillId="9" borderId="6" xfId="0" applyFont="1" applyFill="1" applyBorder="1" applyAlignment="1">
      <alignment horizontal="center" vertical="center"/>
    </xf>
    <xf numFmtId="0" fontId="6" fillId="9" borderId="4" xfId="0" applyFont="1" applyFill="1" applyBorder="1" applyAlignment="1">
      <alignment horizontal="center"/>
    </xf>
    <xf numFmtId="0" fontId="6" fillId="9" borderId="5" xfId="0" applyFont="1" applyFill="1" applyBorder="1" applyAlignment="1">
      <alignment horizontal="center"/>
    </xf>
    <xf numFmtId="0" fontId="6" fillId="9" borderId="6" xfId="0" applyFont="1" applyFill="1" applyBorder="1" applyAlignment="1">
      <alignment horizontal="center"/>
    </xf>
    <xf numFmtId="0" fontId="6" fillId="7" borderId="2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A5FBB9"/>
      <color rgb="FFE8F725"/>
      <color rgb="FFFFFFCC"/>
      <color rgb="FFF4FB97"/>
      <color rgb="FF26DE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52"/>
  <sheetViews>
    <sheetView zoomScale="70" zoomScaleNormal="70" workbookViewId="0">
      <pane xSplit="3" ySplit="5" topLeftCell="D42" activePane="bottomRight" state="frozen"/>
      <selection pane="topRight" activeCell="D1" sqref="D1"/>
      <selection pane="bottomLeft" activeCell="A4" sqref="A4"/>
      <selection pane="bottomRight" activeCell="B81" sqref="B81"/>
    </sheetView>
  </sheetViews>
  <sheetFormatPr defaultRowHeight="15" x14ac:dyDescent="0.25"/>
  <cols>
    <col min="1" max="1" width="5.28515625" style="21" customWidth="1"/>
    <col min="2" max="2" width="39.5703125" style="22" customWidth="1"/>
    <col min="3" max="3" width="24" style="23" customWidth="1"/>
    <col min="4" max="4" width="11.85546875" style="22" customWidth="1"/>
    <col min="5" max="5" width="9.140625" style="24"/>
    <col min="6" max="6" width="8.140625" style="22" customWidth="1"/>
    <col min="7" max="7" width="7.5703125" style="22" customWidth="1"/>
    <col min="8" max="8" width="9.140625" style="22"/>
    <col min="9" max="9" width="6.85546875" style="22" customWidth="1"/>
    <col min="10" max="10" width="6.42578125" style="22" customWidth="1"/>
    <col min="11" max="11" width="6.28515625" style="22" customWidth="1"/>
    <col min="12" max="12" width="6.42578125" style="22" customWidth="1"/>
    <col min="13" max="13" width="6.5703125" style="22" customWidth="1"/>
    <col min="14" max="14" width="6.7109375" style="22" customWidth="1"/>
    <col min="15" max="15" width="8.5703125" style="22" customWidth="1"/>
    <col min="16" max="16" width="6.42578125" style="22" customWidth="1"/>
    <col min="17" max="17" width="7.42578125" style="22" customWidth="1"/>
    <col min="18" max="18" width="6.42578125" style="22" customWidth="1"/>
    <col min="19" max="19" width="6.28515625" style="22" customWidth="1"/>
    <col min="20" max="20" width="7.28515625" style="22" customWidth="1"/>
    <col min="21" max="21" width="6.28515625" style="22" customWidth="1"/>
    <col min="22" max="22" width="7.28515625" style="22" customWidth="1"/>
    <col min="23" max="23" width="8" style="22" customWidth="1"/>
    <col min="24" max="24" width="11.85546875" style="22" customWidth="1"/>
    <col min="25" max="25" width="12.42578125" style="22" customWidth="1"/>
    <col min="26" max="26" width="5.85546875" style="22" customWidth="1"/>
    <col min="27" max="27" width="6.42578125" style="22" customWidth="1"/>
    <col min="28" max="28" width="6.140625" style="22" customWidth="1"/>
    <col min="29" max="29" width="7.7109375" style="22" customWidth="1"/>
    <col min="30" max="30" width="9.140625" style="20"/>
    <col min="31" max="16384" width="9.140625" style="22"/>
  </cols>
  <sheetData>
    <row r="1" spans="1:29" x14ac:dyDescent="0.25">
      <c r="AA1" s="25" t="s">
        <v>88</v>
      </c>
      <c r="AC1" s="25"/>
    </row>
    <row r="2" spans="1:29" ht="18.75" customHeight="1" x14ac:dyDescent="0.3">
      <c r="B2" s="131" t="s">
        <v>128</v>
      </c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</row>
    <row r="3" spans="1:29" ht="18.75" customHeight="1" x14ac:dyDescent="0.3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6"/>
      <c r="Y3" s="48"/>
      <c r="Z3" s="48"/>
      <c r="AA3" s="48"/>
      <c r="AB3" s="48"/>
      <c r="AC3" s="48"/>
    </row>
    <row r="4" spans="1:29" s="26" customFormat="1" ht="51.75" customHeight="1" x14ac:dyDescent="0.25">
      <c r="A4" s="140" t="s">
        <v>0</v>
      </c>
      <c r="B4" s="132" t="s">
        <v>1</v>
      </c>
      <c r="C4" s="132" t="s">
        <v>2</v>
      </c>
      <c r="D4" s="132" t="s">
        <v>59</v>
      </c>
      <c r="E4" s="132"/>
      <c r="F4" s="132"/>
      <c r="G4" s="132"/>
      <c r="H4" s="132"/>
      <c r="I4" s="132" t="s">
        <v>141</v>
      </c>
      <c r="J4" s="132"/>
      <c r="K4" s="132"/>
      <c r="L4" s="132"/>
      <c r="M4" s="132"/>
      <c r="N4" s="132" t="s">
        <v>74</v>
      </c>
      <c r="O4" s="132"/>
      <c r="P4" s="132"/>
      <c r="Q4" s="132"/>
      <c r="R4" s="132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3"/>
    </row>
    <row r="5" spans="1:29" s="28" customFormat="1" ht="140.25" customHeight="1" x14ac:dyDescent="0.25">
      <c r="A5" s="141"/>
      <c r="B5" s="142"/>
      <c r="C5" s="142"/>
      <c r="D5" s="27" t="s">
        <v>37</v>
      </c>
      <c r="E5" s="27" t="s">
        <v>38</v>
      </c>
      <c r="F5" s="27" t="s">
        <v>39</v>
      </c>
      <c r="G5" s="27" t="s">
        <v>47</v>
      </c>
      <c r="H5" s="27" t="s">
        <v>40</v>
      </c>
      <c r="I5" s="27" t="s">
        <v>41</v>
      </c>
      <c r="J5" s="27" t="s">
        <v>45</v>
      </c>
      <c r="K5" s="27" t="s">
        <v>43</v>
      </c>
      <c r="L5" s="27" t="s">
        <v>76</v>
      </c>
      <c r="M5" s="27" t="s">
        <v>90</v>
      </c>
      <c r="N5" s="27" t="s">
        <v>32</v>
      </c>
      <c r="O5" s="27" t="s">
        <v>33</v>
      </c>
      <c r="P5" s="27" t="s">
        <v>79</v>
      </c>
      <c r="Q5" s="27" t="s">
        <v>35</v>
      </c>
      <c r="R5" s="27" t="s">
        <v>42</v>
      </c>
      <c r="S5" s="27" t="s">
        <v>77</v>
      </c>
      <c r="T5" s="27" t="s">
        <v>44</v>
      </c>
      <c r="U5" s="27" t="s">
        <v>34</v>
      </c>
      <c r="V5" s="27" t="s">
        <v>29</v>
      </c>
      <c r="W5" s="27" t="s">
        <v>30</v>
      </c>
      <c r="X5" s="27" t="s">
        <v>89</v>
      </c>
      <c r="Y5" s="27" t="s">
        <v>31</v>
      </c>
      <c r="Z5" s="27" t="s">
        <v>75</v>
      </c>
      <c r="AA5" s="27" t="s">
        <v>36</v>
      </c>
      <c r="AB5" s="27" t="s">
        <v>46</v>
      </c>
      <c r="AC5" s="63" t="s">
        <v>78</v>
      </c>
    </row>
    <row r="6" spans="1:29" s="30" customFormat="1" ht="12.75" x14ac:dyDescent="0.25">
      <c r="A6" s="64">
        <v>1</v>
      </c>
      <c r="B6" s="29">
        <v>2</v>
      </c>
      <c r="C6" s="29">
        <v>3</v>
      </c>
      <c r="D6" s="29">
        <v>4</v>
      </c>
      <c r="E6" s="29">
        <v>5</v>
      </c>
      <c r="F6" s="29">
        <v>6</v>
      </c>
      <c r="G6" s="29">
        <v>7</v>
      </c>
      <c r="H6" s="29">
        <v>8</v>
      </c>
      <c r="I6" s="29">
        <v>9</v>
      </c>
      <c r="J6" s="29">
        <v>10</v>
      </c>
      <c r="K6" s="29">
        <v>11</v>
      </c>
      <c r="L6" s="29">
        <v>12</v>
      </c>
      <c r="M6" s="29">
        <v>13</v>
      </c>
      <c r="N6" s="29">
        <v>14</v>
      </c>
      <c r="O6" s="29">
        <v>15</v>
      </c>
      <c r="P6" s="29">
        <v>16</v>
      </c>
      <c r="Q6" s="29">
        <v>17</v>
      </c>
      <c r="R6" s="29">
        <v>18</v>
      </c>
      <c r="S6" s="29">
        <v>19</v>
      </c>
      <c r="T6" s="29">
        <v>20</v>
      </c>
      <c r="U6" s="29">
        <v>21</v>
      </c>
      <c r="V6" s="29">
        <v>22</v>
      </c>
      <c r="W6" s="29">
        <v>23</v>
      </c>
      <c r="X6" s="29">
        <v>24</v>
      </c>
      <c r="Y6" s="29">
        <v>25</v>
      </c>
      <c r="Z6" s="29">
        <v>26</v>
      </c>
      <c r="AA6" s="29">
        <v>27</v>
      </c>
      <c r="AB6" s="29">
        <v>28</v>
      </c>
      <c r="AC6" s="65">
        <v>29</v>
      </c>
    </row>
    <row r="7" spans="1:29" ht="15.75" x14ac:dyDescent="0.25">
      <c r="A7" s="66"/>
      <c r="B7" s="134" t="s">
        <v>9</v>
      </c>
      <c r="C7" s="134"/>
      <c r="D7" s="134"/>
      <c r="E7" s="134"/>
      <c r="F7" s="134"/>
      <c r="G7" s="134"/>
      <c r="H7" s="134"/>
      <c r="I7" s="134"/>
      <c r="J7" s="134"/>
      <c r="K7" s="134"/>
      <c r="L7" s="134"/>
      <c r="M7" s="134"/>
      <c r="N7" s="134"/>
      <c r="O7" s="134"/>
      <c r="P7" s="134"/>
      <c r="Q7" s="134"/>
      <c r="R7" s="134"/>
      <c r="S7" s="134"/>
      <c r="T7" s="134"/>
      <c r="U7" s="134"/>
      <c r="V7" s="134"/>
      <c r="W7" s="134"/>
      <c r="X7" s="134"/>
      <c r="Y7" s="134"/>
      <c r="Z7" s="134"/>
      <c r="AA7" s="134"/>
      <c r="AB7" s="134"/>
      <c r="AC7" s="135"/>
    </row>
    <row r="8" spans="1:29" s="32" customFormat="1" ht="44.25" customHeight="1" x14ac:dyDescent="0.25">
      <c r="A8" s="76" t="s">
        <v>3</v>
      </c>
      <c r="B8" s="77" t="s">
        <v>48</v>
      </c>
      <c r="C8" s="78" t="s">
        <v>91</v>
      </c>
      <c r="D8" s="110">
        <v>0</v>
      </c>
      <c r="E8" s="110">
        <v>1</v>
      </c>
      <c r="F8" s="110">
        <v>1</v>
      </c>
      <c r="G8" s="110">
        <v>0</v>
      </c>
      <c r="H8" s="110">
        <v>0</v>
      </c>
      <c r="I8" s="110">
        <v>1</v>
      </c>
      <c r="J8" s="110">
        <v>0</v>
      </c>
      <c r="K8" s="110">
        <v>1</v>
      </c>
      <c r="L8" s="110">
        <v>0</v>
      </c>
      <c r="M8" s="110">
        <v>1</v>
      </c>
      <c r="N8" s="110">
        <v>1</v>
      </c>
      <c r="O8" s="110">
        <v>1</v>
      </c>
      <c r="P8" s="110">
        <v>0</v>
      </c>
      <c r="Q8" s="110">
        <v>1</v>
      </c>
      <c r="R8" s="110">
        <v>1</v>
      </c>
      <c r="S8" s="110">
        <v>0</v>
      </c>
      <c r="T8" s="110">
        <v>0</v>
      </c>
      <c r="U8" s="110">
        <v>0</v>
      </c>
      <c r="V8" s="110">
        <v>1</v>
      </c>
      <c r="W8" s="110">
        <v>0</v>
      </c>
      <c r="X8" s="110">
        <v>1</v>
      </c>
      <c r="Y8" s="110">
        <v>0</v>
      </c>
      <c r="Z8" s="110">
        <v>0</v>
      </c>
      <c r="AA8" s="110">
        <v>0</v>
      </c>
      <c r="AB8" s="110">
        <v>0</v>
      </c>
      <c r="AC8" s="113">
        <v>0</v>
      </c>
    </row>
    <row r="9" spans="1:29" ht="75.75" customHeight="1" x14ac:dyDescent="0.25">
      <c r="A9" s="67" t="s">
        <v>4</v>
      </c>
      <c r="B9" s="31" t="s">
        <v>111</v>
      </c>
      <c r="C9" s="17" t="s">
        <v>49</v>
      </c>
      <c r="D9" s="116">
        <v>1</v>
      </c>
      <c r="E9" s="116">
        <v>1</v>
      </c>
      <c r="F9" s="116">
        <v>1</v>
      </c>
      <c r="G9" s="116">
        <v>1</v>
      </c>
      <c r="H9" s="116">
        <v>1</v>
      </c>
      <c r="I9" s="116" t="s">
        <v>125</v>
      </c>
      <c r="J9" s="116" t="s">
        <v>125</v>
      </c>
      <c r="K9" s="116" t="s">
        <v>125</v>
      </c>
      <c r="L9" s="116" t="s">
        <v>125</v>
      </c>
      <c r="M9" s="116" t="s">
        <v>125</v>
      </c>
      <c r="N9" s="116" t="s">
        <v>125</v>
      </c>
      <c r="O9" s="116" t="s">
        <v>125</v>
      </c>
      <c r="P9" s="116" t="s">
        <v>125</v>
      </c>
      <c r="Q9" s="116" t="s">
        <v>125</v>
      </c>
      <c r="R9" s="116" t="s">
        <v>125</v>
      </c>
      <c r="S9" s="116" t="s">
        <v>125</v>
      </c>
      <c r="T9" s="116" t="s">
        <v>125</v>
      </c>
      <c r="U9" s="116" t="s">
        <v>125</v>
      </c>
      <c r="V9" s="116" t="s">
        <v>125</v>
      </c>
      <c r="W9" s="116" t="s">
        <v>125</v>
      </c>
      <c r="X9" s="116" t="s">
        <v>125</v>
      </c>
      <c r="Y9" s="116" t="s">
        <v>125</v>
      </c>
      <c r="Z9" s="116" t="s">
        <v>125</v>
      </c>
      <c r="AA9" s="116" t="s">
        <v>125</v>
      </c>
      <c r="AB9" s="116" t="s">
        <v>125</v>
      </c>
      <c r="AC9" s="119" t="s">
        <v>125</v>
      </c>
    </row>
    <row r="10" spans="1:29" ht="57.75" customHeight="1" x14ac:dyDescent="0.25">
      <c r="A10" s="67" t="s">
        <v>5</v>
      </c>
      <c r="B10" s="31" t="s">
        <v>112</v>
      </c>
      <c r="C10" s="17" t="s">
        <v>60</v>
      </c>
      <c r="D10" s="116">
        <v>1</v>
      </c>
      <c r="E10" s="116">
        <v>1</v>
      </c>
      <c r="F10" s="116">
        <v>1</v>
      </c>
      <c r="G10" s="116">
        <v>1</v>
      </c>
      <c r="H10" s="116">
        <v>1</v>
      </c>
      <c r="I10" s="116" t="s">
        <v>125</v>
      </c>
      <c r="J10" s="116" t="s">
        <v>125</v>
      </c>
      <c r="K10" s="116" t="s">
        <v>125</v>
      </c>
      <c r="L10" s="116" t="s">
        <v>125</v>
      </c>
      <c r="M10" s="116" t="s">
        <v>125</v>
      </c>
      <c r="N10" s="116" t="s">
        <v>125</v>
      </c>
      <c r="O10" s="116" t="s">
        <v>125</v>
      </c>
      <c r="P10" s="116" t="s">
        <v>125</v>
      </c>
      <c r="Q10" s="116" t="s">
        <v>125</v>
      </c>
      <c r="R10" s="116" t="s">
        <v>125</v>
      </c>
      <c r="S10" s="116" t="s">
        <v>125</v>
      </c>
      <c r="T10" s="116" t="s">
        <v>125</v>
      </c>
      <c r="U10" s="116" t="s">
        <v>125</v>
      </c>
      <c r="V10" s="116" t="s">
        <v>125</v>
      </c>
      <c r="W10" s="116" t="s">
        <v>125</v>
      </c>
      <c r="X10" s="116" t="s">
        <v>125</v>
      </c>
      <c r="Y10" s="116" t="s">
        <v>125</v>
      </c>
      <c r="Z10" s="116" t="s">
        <v>125</v>
      </c>
      <c r="AA10" s="116" t="s">
        <v>125</v>
      </c>
      <c r="AB10" s="116" t="s">
        <v>125</v>
      </c>
      <c r="AC10" s="119" t="s">
        <v>125</v>
      </c>
    </row>
    <row r="11" spans="1:29" ht="78.75" customHeight="1" x14ac:dyDescent="0.25">
      <c r="A11" s="67" t="s">
        <v>6</v>
      </c>
      <c r="B11" s="31" t="s">
        <v>126</v>
      </c>
      <c r="C11" s="17" t="s">
        <v>110</v>
      </c>
      <c r="D11" s="116">
        <v>1</v>
      </c>
      <c r="E11" s="116">
        <v>1</v>
      </c>
      <c r="F11" s="116">
        <v>1</v>
      </c>
      <c r="G11" s="116">
        <v>1</v>
      </c>
      <c r="H11" s="116">
        <v>1</v>
      </c>
      <c r="I11" s="116" t="s">
        <v>125</v>
      </c>
      <c r="J11" s="116" t="s">
        <v>125</v>
      </c>
      <c r="K11" s="116" t="s">
        <v>125</v>
      </c>
      <c r="L11" s="116" t="s">
        <v>125</v>
      </c>
      <c r="M11" s="116" t="s">
        <v>125</v>
      </c>
      <c r="N11" s="116" t="s">
        <v>125</v>
      </c>
      <c r="O11" s="116" t="s">
        <v>125</v>
      </c>
      <c r="P11" s="116" t="s">
        <v>125</v>
      </c>
      <c r="Q11" s="116" t="s">
        <v>125</v>
      </c>
      <c r="R11" s="116" t="s">
        <v>125</v>
      </c>
      <c r="S11" s="116" t="s">
        <v>125</v>
      </c>
      <c r="T11" s="116" t="s">
        <v>125</v>
      </c>
      <c r="U11" s="116" t="s">
        <v>125</v>
      </c>
      <c r="V11" s="116">
        <v>1</v>
      </c>
      <c r="W11" s="116">
        <v>1</v>
      </c>
      <c r="X11" s="116" t="s">
        <v>125</v>
      </c>
      <c r="Y11" s="116">
        <v>1</v>
      </c>
      <c r="Z11" s="116">
        <v>1</v>
      </c>
      <c r="AA11" s="116">
        <v>1</v>
      </c>
      <c r="AB11" s="116">
        <v>1</v>
      </c>
      <c r="AC11" s="119">
        <v>1</v>
      </c>
    </row>
    <row r="12" spans="1:29" s="34" customFormat="1" ht="12.75" x14ac:dyDescent="0.2">
      <c r="A12" s="68"/>
      <c r="B12" s="33" t="s">
        <v>53</v>
      </c>
      <c r="C12" s="85"/>
      <c r="D12" s="120">
        <f t="shared" ref="D12:M12" si="0">SUM(D8:D11)</f>
        <v>3</v>
      </c>
      <c r="E12" s="120">
        <f t="shared" si="0"/>
        <v>4</v>
      </c>
      <c r="F12" s="120">
        <f t="shared" si="0"/>
        <v>4</v>
      </c>
      <c r="G12" s="120">
        <f t="shared" ref="G12" si="1">SUM(G8:G11)</f>
        <v>3</v>
      </c>
      <c r="H12" s="120">
        <f t="shared" si="0"/>
        <v>3</v>
      </c>
      <c r="I12" s="120">
        <f t="shared" si="0"/>
        <v>1</v>
      </c>
      <c r="J12" s="120">
        <f t="shared" si="0"/>
        <v>0</v>
      </c>
      <c r="K12" s="120">
        <f t="shared" si="0"/>
        <v>1</v>
      </c>
      <c r="L12" s="120">
        <f t="shared" si="0"/>
        <v>0</v>
      </c>
      <c r="M12" s="120">
        <f t="shared" si="0"/>
        <v>1</v>
      </c>
      <c r="N12" s="120">
        <f t="shared" ref="N12:AC12" si="2">SUM(N8:N11)</f>
        <v>1</v>
      </c>
      <c r="O12" s="120">
        <f t="shared" si="2"/>
        <v>1</v>
      </c>
      <c r="P12" s="120">
        <f t="shared" si="2"/>
        <v>0</v>
      </c>
      <c r="Q12" s="120">
        <f t="shared" si="2"/>
        <v>1</v>
      </c>
      <c r="R12" s="120">
        <f t="shared" si="2"/>
        <v>1</v>
      </c>
      <c r="S12" s="120">
        <f t="shared" si="2"/>
        <v>0</v>
      </c>
      <c r="T12" s="120">
        <f t="shared" si="2"/>
        <v>0</v>
      </c>
      <c r="U12" s="120">
        <f t="shared" si="2"/>
        <v>0</v>
      </c>
      <c r="V12" s="120">
        <f t="shared" si="2"/>
        <v>2</v>
      </c>
      <c r="W12" s="120">
        <f t="shared" si="2"/>
        <v>1</v>
      </c>
      <c r="X12" s="120">
        <f t="shared" si="2"/>
        <v>1</v>
      </c>
      <c r="Y12" s="120">
        <f t="shared" si="2"/>
        <v>1</v>
      </c>
      <c r="Z12" s="120">
        <f t="shared" si="2"/>
        <v>1</v>
      </c>
      <c r="AA12" s="120">
        <f t="shared" si="2"/>
        <v>1</v>
      </c>
      <c r="AB12" s="120">
        <f t="shared" si="2"/>
        <v>1</v>
      </c>
      <c r="AC12" s="121">
        <f t="shared" si="2"/>
        <v>1</v>
      </c>
    </row>
    <row r="13" spans="1:29" s="36" customFormat="1" ht="27" x14ac:dyDescent="0.25">
      <c r="A13" s="69"/>
      <c r="B13" s="62" t="s">
        <v>131</v>
      </c>
      <c r="C13" s="86">
        <f>SUM(D13:AC13)</f>
        <v>16.25</v>
      </c>
      <c r="D13" s="108">
        <f>(D12/4)</f>
        <v>0.75</v>
      </c>
      <c r="E13" s="108">
        <f>(E12/4)</f>
        <v>1</v>
      </c>
      <c r="F13" s="108">
        <f>(F12/4)</f>
        <v>1</v>
      </c>
      <c r="G13" s="108">
        <f>(G12/4)</f>
        <v>0.75</v>
      </c>
      <c r="H13" s="108">
        <f>(H12/4)</f>
        <v>0.75</v>
      </c>
      <c r="I13" s="108">
        <f t="shared" ref="I13:M13" si="3">(I12/1)</f>
        <v>1</v>
      </c>
      <c r="J13" s="108">
        <f t="shared" si="3"/>
        <v>0</v>
      </c>
      <c r="K13" s="108">
        <f t="shared" si="3"/>
        <v>1</v>
      </c>
      <c r="L13" s="108">
        <f t="shared" si="3"/>
        <v>0</v>
      </c>
      <c r="M13" s="108">
        <f t="shared" si="3"/>
        <v>1</v>
      </c>
      <c r="N13" s="108">
        <f t="shared" ref="N13:P13" si="4">(N12/1)</f>
        <v>1</v>
      </c>
      <c r="O13" s="108">
        <f t="shared" si="4"/>
        <v>1</v>
      </c>
      <c r="P13" s="108">
        <f t="shared" si="4"/>
        <v>0</v>
      </c>
      <c r="Q13" s="108">
        <f>(Q12/1)</f>
        <v>1</v>
      </c>
      <c r="R13" s="108">
        <f t="shared" ref="R13:U13" si="5">(R12/1)</f>
        <v>1</v>
      </c>
      <c r="S13" s="108">
        <f t="shared" si="5"/>
        <v>0</v>
      </c>
      <c r="T13" s="108">
        <f t="shared" si="5"/>
        <v>0</v>
      </c>
      <c r="U13" s="108">
        <f t="shared" si="5"/>
        <v>0</v>
      </c>
      <c r="V13" s="108">
        <f>(V12/2)</f>
        <v>1</v>
      </c>
      <c r="W13" s="108">
        <f>(W12/2)</f>
        <v>0.5</v>
      </c>
      <c r="X13" s="108">
        <f>(X12/1)</f>
        <v>1</v>
      </c>
      <c r="Y13" s="108">
        <f>(Y12/2)</f>
        <v>0.5</v>
      </c>
      <c r="Z13" s="108">
        <f>(Z12/2)</f>
        <v>0.5</v>
      </c>
      <c r="AA13" s="108">
        <f>(AA12/2)</f>
        <v>0.5</v>
      </c>
      <c r="AB13" s="108">
        <f>(AB12/2)</f>
        <v>0.5</v>
      </c>
      <c r="AC13" s="109">
        <f>(AC12/2)</f>
        <v>0.5</v>
      </c>
    </row>
    <row r="14" spans="1:29" s="34" customFormat="1" ht="12.75" x14ac:dyDescent="0.2">
      <c r="A14" s="82"/>
      <c r="B14" s="82" t="s">
        <v>80</v>
      </c>
      <c r="C14" s="105"/>
      <c r="D14" s="106">
        <v>4</v>
      </c>
      <c r="E14" s="106">
        <v>4</v>
      </c>
      <c r="F14" s="106">
        <v>4</v>
      </c>
      <c r="G14" s="106">
        <v>4</v>
      </c>
      <c r="H14" s="106">
        <v>4</v>
      </c>
      <c r="I14" s="106">
        <v>1</v>
      </c>
      <c r="J14" s="106">
        <v>1</v>
      </c>
      <c r="K14" s="106">
        <v>1</v>
      </c>
      <c r="L14" s="106">
        <v>1</v>
      </c>
      <c r="M14" s="106">
        <v>1</v>
      </c>
      <c r="N14" s="106">
        <v>1</v>
      </c>
      <c r="O14" s="106">
        <v>1</v>
      </c>
      <c r="P14" s="106">
        <v>1</v>
      </c>
      <c r="Q14" s="106">
        <v>1</v>
      </c>
      <c r="R14" s="106">
        <v>1</v>
      </c>
      <c r="S14" s="106">
        <v>1</v>
      </c>
      <c r="T14" s="106">
        <v>1</v>
      </c>
      <c r="U14" s="106">
        <v>1</v>
      </c>
      <c r="V14" s="106">
        <v>2</v>
      </c>
      <c r="W14" s="106">
        <v>2</v>
      </c>
      <c r="X14" s="106">
        <v>1</v>
      </c>
      <c r="Y14" s="106">
        <v>2</v>
      </c>
      <c r="Z14" s="106">
        <v>2</v>
      </c>
      <c r="AA14" s="106">
        <v>2</v>
      </c>
      <c r="AB14" s="106">
        <v>2</v>
      </c>
      <c r="AC14" s="107">
        <v>2</v>
      </c>
    </row>
    <row r="15" spans="1:29" ht="15.75" x14ac:dyDescent="0.25">
      <c r="A15" s="79"/>
      <c r="B15" s="136" t="s">
        <v>8</v>
      </c>
      <c r="C15" s="136"/>
      <c r="D15" s="136"/>
      <c r="E15" s="136"/>
      <c r="F15" s="136"/>
      <c r="G15" s="136"/>
      <c r="H15" s="136"/>
      <c r="I15" s="136"/>
      <c r="J15" s="136"/>
      <c r="K15" s="136"/>
      <c r="L15" s="136"/>
      <c r="M15" s="136"/>
      <c r="N15" s="136"/>
      <c r="O15" s="136"/>
      <c r="P15" s="136"/>
      <c r="Q15" s="136"/>
      <c r="R15" s="136"/>
      <c r="S15" s="136"/>
      <c r="T15" s="136"/>
      <c r="U15" s="136"/>
      <c r="V15" s="136"/>
      <c r="W15" s="136"/>
      <c r="X15" s="136"/>
      <c r="Y15" s="136"/>
      <c r="Z15" s="136"/>
      <c r="AA15" s="136"/>
      <c r="AB15" s="136"/>
      <c r="AC15" s="137"/>
    </row>
    <row r="16" spans="1:29" ht="52.5" customHeight="1" x14ac:dyDescent="0.25">
      <c r="A16" s="76" t="s">
        <v>113</v>
      </c>
      <c r="B16" s="77" t="s">
        <v>10</v>
      </c>
      <c r="C16" s="81" t="s">
        <v>55</v>
      </c>
      <c r="D16" s="110">
        <v>1</v>
      </c>
      <c r="E16" s="110">
        <v>1</v>
      </c>
      <c r="F16" s="110">
        <v>1</v>
      </c>
      <c r="G16" s="110">
        <v>1</v>
      </c>
      <c r="H16" s="110">
        <v>0</v>
      </c>
      <c r="I16" s="110" t="s">
        <v>125</v>
      </c>
      <c r="J16" s="110" t="s">
        <v>125</v>
      </c>
      <c r="K16" s="110" t="s">
        <v>125</v>
      </c>
      <c r="L16" s="110" t="s">
        <v>125</v>
      </c>
      <c r="M16" s="110" t="s">
        <v>125</v>
      </c>
      <c r="N16" s="110" t="s">
        <v>125</v>
      </c>
      <c r="O16" s="110" t="s">
        <v>125</v>
      </c>
      <c r="P16" s="110" t="s">
        <v>125</v>
      </c>
      <c r="Q16" s="110" t="s">
        <v>125</v>
      </c>
      <c r="R16" s="110" t="s">
        <v>125</v>
      </c>
      <c r="S16" s="110" t="s">
        <v>125</v>
      </c>
      <c r="T16" s="110">
        <v>1</v>
      </c>
      <c r="U16" s="110" t="s">
        <v>125</v>
      </c>
      <c r="V16" s="110">
        <v>1</v>
      </c>
      <c r="W16" s="110">
        <v>0</v>
      </c>
      <c r="X16" s="110">
        <v>0</v>
      </c>
      <c r="Y16" s="110">
        <v>1</v>
      </c>
      <c r="Z16" s="110">
        <v>1</v>
      </c>
      <c r="AA16" s="110">
        <v>0</v>
      </c>
      <c r="AB16" s="110">
        <v>0</v>
      </c>
      <c r="AC16" s="113">
        <v>0</v>
      </c>
    </row>
    <row r="17" spans="1:29" ht="149.25" customHeight="1" x14ac:dyDescent="0.25">
      <c r="A17" s="67" t="s">
        <v>7</v>
      </c>
      <c r="B17" s="31" t="s">
        <v>114</v>
      </c>
      <c r="C17" s="35" t="s">
        <v>55</v>
      </c>
      <c r="D17" s="116">
        <v>1</v>
      </c>
      <c r="E17" s="116">
        <v>1</v>
      </c>
      <c r="F17" s="116">
        <v>1</v>
      </c>
      <c r="G17" s="116">
        <v>1</v>
      </c>
      <c r="H17" s="116">
        <v>1</v>
      </c>
      <c r="I17" s="116" t="s">
        <v>125</v>
      </c>
      <c r="J17" s="116" t="s">
        <v>125</v>
      </c>
      <c r="K17" s="116" t="s">
        <v>125</v>
      </c>
      <c r="L17" s="116" t="s">
        <v>125</v>
      </c>
      <c r="M17" s="116" t="s">
        <v>125</v>
      </c>
      <c r="N17" s="116" t="s">
        <v>125</v>
      </c>
      <c r="O17" s="116" t="s">
        <v>125</v>
      </c>
      <c r="P17" s="116" t="s">
        <v>125</v>
      </c>
      <c r="Q17" s="116" t="s">
        <v>125</v>
      </c>
      <c r="R17" s="116" t="s">
        <v>125</v>
      </c>
      <c r="S17" s="116" t="s">
        <v>125</v>
      </c>
      <c r="T17" s="116" t="s">
        <v>125</v>
      </c>
      <c r="U17" s="116" t="s">
        <v>125</v>
      </c>
      <c r="V17" s="116" t="s">
        <v>125</v>
      </c>
      <c r="W17" s="116" t="s">
        <v>125</v>
      </c>
      <c r="X17" s="116" t="s">
        <v>125</v>
      </c>
      <c r="Y17" s="116" t="s">
        <v>125</v>
      </c>
      <c r="Z17" s="116" t="s">
        <v>125</v>
      </c>
      <c r="AA17" s="116" t="s">
        <v>125</v>
      </c>
      <c r="AB17" s="116" t="s">
        <v>125</v>
      </c>
      <c r="AC17" s="119" t="s">
        <v>125</v>
      </c>
    </row>
    <row r="18" spans="1:29" ht="132.75" customHeight="1" x14ac:dyDescent="0.25">
      <c r="A18" s="67" t="s">
        <v>115</v>
      </c>
      <c r="B18" s="31" t="s">
        <v>116</v>
      </c>
      <c r="C18" s="35" t="s">
        <v>55</v>
      </c>
      <c r="D18" s="116">
        <v>1</v>
      </c>
      <c r="E18" s="116">
        <v>1</v>
      </c>
      <c r="F18" s="116">
        <v>0</v>
      </c>
      <c r="G18" s="116">
        <v>1</v>
      </c>
      <c r="H18" s="116">
        <v>0</v>
      </c>
      <c r="I18" s="116" t="s">
        <v>125</v>
      </c>
      <c r="J18" s="116" t="s">
        <v>125</v>
      </c>
      <c r="K18" s="116" t="s">
        <v>125</v>
      </c>
      <c r="L18" s="116" t="s">
        <v>125</v>
      </c>
      <c r="M18" s="116" t="s">
        <v>125</v>
      </c>
      <c r="N18" s="116" t="s">
        <v>125</v>
      </c>
      <c r="O18" s="116" t="s">
        <v>125</v>
      </c>
      <c r="P18" s="116" t="s">
        <v>125</v>
      </c>
      <c r="Q18" s="116" t="s">
        <v>125</v>
      </c>
      <c r="R18" s="116" t="s">
        <v>125</v>
      </c>
      <c r="S18" s="116" t="s">
        <v>125</v>
      </c>
      <c r="T18" s="116">
        <v>1</v>
      </c>
      <c r="U18" s="116" t="s">
        <v>125</v>
      </c>
      <c r="V18" s="116">
        <v>1</v>
      </c>
      <c r="W18" s="116">
        <v>0</v>
      </c>
      <c r="X18" s="116">
        <v>1</v>
      </c>
      <c r="Y18" s="116">
        <v>0</v>
      </c>
      <c r="Z18" s="116">
        <v>1</v>
      </c>
      <c r="AA18" s="116">
        <v>1</v>
      </c>
      <c r="AB18" s="116">
        <v>1</v>
      </c>
      <c r="AC18" s="119">
        <v>0</v>
      </c>
    </row>
    <row r="19" spans="1:29" ht="51" x14ac:dyDescent="0.25">
      <c r="A19" s="67" t="s">
        <v>11</v>
      </c>
      <c r="B19" s="31" t="s">
        <v>117</v>
      </c>
      <c r="C19" s="35" t="s">
        <v>51</v>
      </c>
      <c r="D19" s="116">
        <v>1</v>
      </c>
      <c r="E19" s="116">
        <v>1</v>
      </c>
      <c r="F19" s="116">
        <v>1</v>
      </c>
      <c r="G19" s="116">
        <v>1</v>
      </c>
      <c r="H19" s="116">
        <v>1</v>
      </c>
      <c r="I19" s="116">
        <v>1</v>
      </c>
      <c r="J19" s="116">
        <v>1</v>
      </c>
      <c r="K19" s="116">
        <v>0</v>
      </c>
      <c r="L19" s="116">
        <v>1</v>
      </c>
      <c r="M19" s="116">
        <v>1</v>
      </c>
      <c r="N19" s="116">
        <v>1</v>
      </c>
      <c r="O19" s="116">
        <v>1</v>
      </c>
      <c r="P19" s="116">
        <v>1</v>
      </c>
      <c r="Q19" s="116">
        <v>1</v>
      </c>
      <c r="R19" s="116">
        <v>1</v>
      </c>
      <c r="S19" s="116">
        <v>1</v>
      </c>
      <c r="T19" s="116">
        <v>1</v>
      </c>
      <c r="U19" s="116">
        <v>1</v>
      </c>
      <c r="V19" s="116">
        <v>1</v>
      </c>
      <c r="W19" s="116">
        <v>1</v>
      </c>
      <c r="X19" s="116">
        <v>1</v>
      </c>
      <c r="Y19" s="116" t="s">
        <v>125</v>
      </c>
      <c r="Z19" s="116">
        <v>1</v>
      </c>
      <c r="AA19" s="116">
        <v>1</v>
      </c>
      <c r="AB19" s="116">
        <v>1</v>
      </c>
      <c r="AC19" s="119">
        <v>1</v>
      </c>
    </row>
    <row r="20" spans="1:29" ht="113.25" customHeight="1" x14ac:dyDescent="0.25">
      <c r="A20" s="67" t="s">
        <v>12</v>
      </c>
      <c r="B20" s="31" t="s">
        <v>118</v>
      </c>
      <c r="C20" s="35" t="s">
        <v>57</v>
      </c>
      <c r="D20" s="116">
        <v>1</v>
      </c>
      <c r="E20" s="116">
        <v>1</v>
      </c>
      <c r="F20" s="116">
        <v>1</v>
      </c>
      <c r="G20" s="116">
        <v>0</v>
      </c>
      <c r="H20" s="116">
        <v>0</v>
      </c>
      <c r="I20" s="116" t="s">
        <v>125</v>
      </c>
      <c r="J20" s="116" t="s">
        <v>125</v>
      </c>
      <c r="K20" s="116" t="s">
        <v>125</v>
      </c>
      <c r="L20" s="116" t="s">
        <v>125</v>
      </c>
      <c r="M20" s="116" t="s">
        <v>125</v>
      </c>
      <c r="N20" s="116" t="s">
        <v>125</v>
      </c>
      <c r="O20" s="116" t="s">
        <v>125</v>
      </c>
      <c r="P20" s="116" t="s">
        <v>125</v>
      </c>
      <c r="Q20" s="116" t="s">
        <v>125</v>
      </c>
      <c r="R20" s="116" t="s">
        <v>125</v>
      </c>
      <c r="S20" s="116" t="s">
        <v>125</v>
      </c>
      <c r="T20" s="116" t="s">
        <v>125</v>
      </c>
      <c r="U20" s="116" t="s">
        <v>125</v>
      </c>
      <c r="V20" s="116" t="s">
        <v>125</v>
      </c>
      <c r="W20" s="116" t="s">
        <v>125</v>
      </c>
      <c r="X20" s="116" t="s">
        <v>125</v>
      </c>
      <c r="Y20" s="116" t="s">
        <v>125</v>
      </c>
      <c r="Z20" s="116" t="s">
        <v>125</v>
      </c>
      <c r="AA20" s="116" t="s">
        <v>125</v>
      </c>
      <c r="AB20" s="116" t="s">
        <v>125</v>
      </c>
      <c r="AC20" s="119" t="s">
        <v>125</v>
      </c>
    </row>
    <row r="21" spans="1:29" ht="38.25" x14ac:dyDescent="0.25">
      <c r="A21" s="67" t="s">
        <v>13</v>
      </c>
      <c r="B21" s="31" t="s">
        <v>119</v>
      </c>
      <c r="C21" s="35" t="s">
        <v>56</v>
      </c>
      <c r="D21" s="116">
        <v>1</v>
      </c>
      <c r="E21" s="116">
        <v>1</v>
      </c>
      <c r="F21" s="116">
        <v>1</v>
      </c>
      <c r="G21" s="116">
        <v>0</v>
      </c>
      <c r="H21" s="116">
        <v>1</v>
      </c>
      <c r="I21" s="116" t="s">
        <v>125</v>
      </c>
      <c r="J21" s="116" t="s">
        <v>125</v>
      </c>
      <c r="K21" s="116" t="s">
        <v>125</v>
      </c>
      <c r="L21" s="116" t="s">
        <v>125</v>
      </c>
      <c r="M21" s="116" t="s">
        <v>125</v>
      </c>
      <c r="N21" s="116" t="s">
        <v>125</v>
      </c>
      <c r="O21" s="116" t="s">
        <v>125</v>
      </c>
      <c r="P21" s="116" t="s">
        <v>125</v>
      </c>
      <c r="Q21" s="116" t="s">
        <v>125</v>
      </c>
      <c r="R21" s="116" t="s">
        <v>125</v>
      </c>
      <c r="S21" s="116" t="s">
        <v>125</v>
      </c>
      <c r="T21" s="116" t="s">
        <v>125</v>
      </c>
      <c r="U21" s="116" t="s">
        <v>125</v>
      </c>
      <c r="V21" s="116" t="s">
        <v>125</v>
      </c>
      <c r="W21" s="116" t="s">
        <v>125</v>
      </c>
      <c r="X21" s="116" t="s">
        <v>125</v>
      </c>
      <c r="Y21" s="116" t="s">
        <v>125</v>
      </c>
      <c r="Z21" s="116" t="s">
        <v>125</v>
      </c>
      <c r="AA21" s="116" t="s">
        <v>125</v>
      </c>
      <c r="AB21" s="116" t="s">
        <v>125</v>
      </c>
      <c r="AC21" s="119" t="s">
        <v>125</v>
      </c>
    </row>
    <row r="22" spans="1:29" ht="51" x14ac:dyDescent="0.25">
      <c r="A22" s="67" t="s">
        <v>14</v>
      </c>
      <c r="B22" s="31" t="s">
        <v>120</v>
      </c>
      <c r="C22" s="35" t="s">
        <v>52</v>
      </c>
      <c r="D22" s="116">
        <v>1</v>
      </c>
      <c r="E22" s="116">
        <v>1</v>
      </c>
      <c r="F22" s="116">
        <v>1</v>
      </c>
      <c r="G22" s="116">
        <v>1</v>
      </c>
      <c r="H22" s="116">
        <v>1</v>
      </c>
      <c r="I22" s="116" t="s">
        <v>125</v>
      </c>
      <c r="J22" s="116" t="s">
        <v>125</v>
      </c>
      <c r="K22" s="116" t="s">
        <v>125</v>
      </c>
      <c r="L22" s="116" t="s">
        <v>125</v>
      </c>
      <c r="M22" s="116" t="s">
        <v>125</v>
      </c>
      <c r="N22" s="116" t="s">
        <v>125</v>
      </c>
      <c r="O22" s="116" t="s">
        <v>125</v>
      </c>
      <c r="P22" s="116" t="s">
        <v>125</v>
      </c>
      <c r="Q22" s="116" t="s">
        <v>125</v>
      </c>
      <c r="R22" s="116" t="s">
        <v>125</v>
      </c>
      <c r="S22" s="116" t="s">
        <v>125</v>
      </c>
      <c r="T22" s="116" t="s">
        <v>125</v>
      </c>
      <c r="U22" s="116" t="s">
        <v>125</v>
      </c>
      <c r="V22" s="116">
        <v>1</v>
      </c>
      <c r="W22" s="116" t="s">
        <v>125</v>
      </c>
      <c r="X22" s="116" t="s">
        <v>125</v>
      </c>
      <c r="Y22" s="116">
        <v>1</v>
      </c>
      <c r="Z22" s="116">
        <v>1</v>
      </c>
      <c r="AA22" s="116">
        <v>1</v>
      </c>
      <c r="AB22" s="116">
        <v>0</v>
      </c>
      <c r="AC22" s="119">
        <v>0</v>
      </c>
    </row>
    <row r="23" spans="1:29" s="36" customFormat="1" ht="19.5" customHeight="1" x14ac:dyDescent="0.25">
      <c r="A23" s="71"/>
      <c r="B23" s="33" t="s">
        <v>53</v>
      </c>
      <c r="C23" s="33"/>
      <c r="D23" s="101">
        <f t="shared" ref="D23:M23" si="6">SUM(D16:D22)</f>
        <v>7</v>
      </c>
      <c r="E23" s="101">
        <f t="shared" si="6"/>
        <v>7</v>
      </c>
      <c r="F23" s="101">
        <f t="shared" si="6"/>
        <v>6</v>
      </c>
      <c r="G23" s="101">
        <f>SUM(G16:G22)</f>
        <v>5</v>
      </c>
      <c r="H23" s="101">
        <f>SUM(H16:H22)</f>
        <v>4</v>
      </c>
      <c r="I23" s="101">
        <f t="shared" si="6"/>
        <v>1</v>
      </c>
      <c r="J23" s="101">
        <f t="shared" si="6"/>
        <v>1</v>
      </c>
      <c r="K23" s="101">
        <f t="shared" si="6"/>
        <v>0</v>
      </c>
      <c r="L23" s="101">
        <f t="shared" si="6"/>
        <v>1</v>
      </c>
      <c r="M23" s="101">
        <f t="shared" si="6"/>
        <v>1</v>
      </c>
      <c r="N23" s="101">
        <f t="shared" ref="N23:AC23" si="7">SUM(N16:N22)</f>
        <v>1</v>
      </c>
      <c r="O23" s="101">
        <f t="shared" si="7"/>
        <v>1</v>
      </c>
      <c r="P23" s="101">
        <f t="shared" si="7"/>
        <v>1</v>
      </c>
      <c r="Q23" s="101">
        <f t="shared" si="7"/>
        <v>1</v>
      </c>
      <c r="R23" s="101">
        <f t="shared" si="7"/>
        <v>1</v>
      </c>
      <c r="S23" s="101">
        <f t="shared" si="7"/>
        <v>1</v>
      </c>
      <c r="T23" s="101">
        <f t="shared" si="7"/>
        <v>3</v>
      </c>
      <c r="U23" s="101">
        <f t="shared" si="7"/>
        <v>1</v>
      </c>
      <c r="V23" s="101">
        <f t="shared" si="7"/>
        <v>4</v>
      </c>
      <c r="W23" s="101">
        <f t="shared" si="7"/>
        <v>1</v>
      </c>
      <c r="X23" s="101">
        <f t="shared" si="7"/>
        <v>2</v>
      </c>
      <c r="Y23" s="101">
        <f t="shared" si="7"/>
        <v>2</v>
      </c>
      <c r="Z23" s="101">
        <f t="shared" si="7"/>
        <v>4</v>
      </c>
      <c r="AA23" s="101">
        <f t="shared" si="7"/>
        <v>3</v>
      </c>
      <c r="AB23" s="101">
        <f t="shared" si="7"/>
        <v>2</v>
      </c>
      <c r="AC23" s="102">
        <f t="shared" si="7"/>
        <v>1</v>
      </c>
    </row>
    <row r="24" spans="1:29" s="36" customFormat="1" ht="30" customHeight="1" x14ac:dyDescent="0.25">
      <c r="A24" s="69"/>
      <c r="B24" s="62" t="s">
        <v>132</v>
      </c>
      <c r="C24" s="86">
        <f>SUM(D24:AC24)</f>
        <v>21.80952380952381</v>
      </c>
      <c r="D24" s="87">
        <f>(D23/7)</f>
        <v>1</v>
      </c>
      <c r="E24" s="87">
        <f>(E23/7)</f>
        <v>1</v>
      </c>
      <c r="F24" s="87">
        <f>(F23/7)</f>
        <v>0.8571428571428571</v>
      </c>
      <c r="G24" s="87">
        <f>(G23/7)</f>
        <v>0.7142857142857143</v>
      </c>
      <c r="H24" s="87">
        <f>(H23/7)</f>
        <v>0.5714285714285714</v>
      </c>
      <c r="I24" s="87">
        <f>(I23/1)</f>
        <v>1</v>
      </c>
      <c r="J24" s="87">
        <f>(J23/1)</f>
        <v>1</v>
      </c>
      <c r="K24" s="87">
        <f>(K23/1)</f>
        <v>0</v>
      </c>
      <c r="L24" s="87">
        <f>(L23/1)</f>
        <v>1</v>
      </c>
      <c r="M24" s="87">
        <f>(M23/1)</f>
        <v>1</v>
      </c>
      <c r="N24" s="87">
        <f t="shared" ref="N24:P24" si="8">(N23/1)</f>
        <v>1</v>
      </c>
      <c r="O24" s="87">
        <f t="shared" si="8"/>
        <v>1</v>
      </c>
      <c r="P24" s="87">
        <f t="shared" si="8"/>
        <v>1</v>
      </c>
      <c r="Q24" s="87">
        <f>(Q23/1)</f>
        <v>1</v>
      </c>
      <c r="R24" s="87">
        <f t="shared" ref="R24:S24" si="9">(R23/1)</f>
        <v>1</v>
      </c>
      <c r="S24" s="87">
        <f t="shared" si="9"/>
        <v>1</v>
      </c>
      <c r="T24" s="87">
        <f>(T23/2)</f>
        <v>1.5</v>
      </c>
      <c r="U24" s="87">
        <f t="shared" ref="U24" si="10">(U23/1)</f>
        <v>1</v>
      </c>
      <c r="V24" s="87">
        <f>(V23/4)</f>
        <v>1</v>
      </c>
      <c r="W24" s="87">
        <f>(W23/3)</f>
        <v>0.33333333333333331</v>
      </c>
      <c r="X24" s="87">
        <f>(X23/3)</f>
        <v>0.66666666666666663</v>
      </c>
      <c r="Y24" s="87">
        <f>(Y23/3)</f>
        <v>0.66666666666666663</v>
      </c>
      <c r="Z24" s="87">
        <f>(Z23/4)</f>
        <v>1</v>
      </c>
      <c r="AA24" s="87">
        <f>(AA23/4)</f>
        <v>0.75</v>
      </c>
      <c r="AB24" s="87">
        <f>(AB23/4)</f>
        <v>0.5</v>
      </c>
      <c r="AC24" s="88">
        <f>(AC23/4)</f>
        <v>0.25</v>
      </c>
    </row>
    <row r="25" spans="1:29" s="34" customFormat="1" ht="15.75" customHeight="1" x14ac:dyDescent="0.2">
      <c r="A25" s="80"/>
      <c r="B25" s="80" t="s">
        <v>80</v>
      </c>
      <c r="C25" s="80"/>
      <c r="D25" s="103">
        <v>7</v>
      </c>
      <c r="E25" s="103">
        <v>7</v>
      </c>
      <c r="F25" s="103">
        <v>7</v>
      </c>
      <c r="G25" s="103">
        <v>7</v>
      </c>
      <c r="H25" s="103">
        <v>7</v>
      </c>
      <c r="I25" s="103">
        <v>1</v>
      </c>
      <c r="J25" s="103">
        <v>1</v>
      </c>
      <c r="K25" s="103">
        <v>1</v>
      </c>
      <c r="L25" s="103">
        <v>1</v>
      </c>
      <c r="M25" s="103">
        <v>1</v>
      </c>
      <c r="N25" s="103">
        <v>1</v>
      </c>
      <c r="O25" s="103">
        <v>1</v>
      </c>
      <c r="P25" s="103">
        <v>1</v>
      </c>
      <c r="Q25" s="103">
        <v>1</v>
      </c>
      <c r="R25" s="103">
        <v>1</v>
      </c>
      <c r="S25" s="103">
        <v>1</v>
      </c>
      <c r="T25" s="103">
        <v>2</v>
      </c>
      <c r="U25" s="103">
        <v>1</v>
      </c>
      <c r="V25" s="103">
        <v>4</v>
      </c>
      <c r="W25" s="103">
        <v>3</v>
      </c>
      <c r="X25" s="103">
        <v>3</v>
      </c>
      <c r="Y25" s="103">
        <v>3</v>
      </c>
      <c r="Z25" s="103">
        <v>4</v>
      </c>
      <c r="AA25" s="103">
        <v>4</v>
      </c>
      <c r="AB25" s="103">
        <v>4</v>
      </c>
      <c r="AC25" s="104">
        <v>4</v>
      </c>
    </row>
    <row r="26" spans="1:29" ht="15" customHeight="1" x14ac:dyDescent="0.25">
      <c r="A26" s="79"/>
      <c r="B26" s="136" t="s">
        <v>16</v>
      </c>
      <c r="C26" s="136"/>
      <c r="D26" s="136"/>
      <c r="E26" s="136"/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6"/>
      <c r="R26" s="136"/>
      <c r="S26" s="136"/>
      <c r="T26" s="136"/>
      <c r="U26" s="136"/>
      <c r="V26" s="136"/>
      <c r="W26" s="136"/>
      <c r="X26" s="136"/>
      <c r="Y26" s="136"/>
      <c r="Z26" s="136"/>
      <c r="AA26" s="136"/>
      <c r="AB26" s="136"/>
      <c r="AC26" s="137"/>
    </row>
    <row r="27" spans="1:29" ht="172.5" customHeight="1" x14ac:dyDescent="0.25">
      <c r="A27" s="76" t="s">
        <v>121</v>
      </c>
      <c r="B27" s="77" t="s">
        <v>17</v>
      </c>
      <c r="C27" s="81" t="s">
        <v>61</v>
      </c>
      <c r="D27" s="110">
        <v>1</v>
      </c>
      <c r="E27" s="110">
        <v>1</v>
      </c>
      <c r="F27" s="110">
        <v>1</v>
      </c>
      <c r="G27" s="110">
        <v>1</v>
      </c>
      <c r="H27" s="110">
        <v>1</v>
      </c>
      <c r="I27" s="110">
        <v>1</v>
      </c>
      <c r="J27" s="110">
        <v>1</v>
      </c>
      <c r="K27" s="110">
        <v>1</v>
      </c>
      <c r="L27" s="110">
        <v>1</v>
      </c>
      <c r="M27" s="110">
        <v>1</v>
      </c>
      <c r="N27" s="110">
        <v>1</v>
      </c>
      <c r="O27" s="110">
        <v>1</v>
      </c>
      <c r="P27" s="110">
        <v>1</v>
      </c>
      <c r="Q27" s="110">
        <v>1</v>
      </c>
      <c r="R27" s="110">
        <v>1</v>
      </c>
      <c r="S27" s="110">
        <v>1</v>
      </c>
      <c r="T27" s="110">
        <v>1</v>
      </c>
      <c r="U27" s="110">
        <v>1</v>
      </c>
      <c r="V27" s="110">
        <v>1</v>
      </c>
      <c r="W27" s="110">
        <v>1</v>
      </c>
      <c r="X27" s="110">
        <v>0</v>
      </c>
      <c r="Y27" s="110">
        <v>1</v>
      </c>
      <c r="Z27" s="110">
        <v>1</v>
      </c>
      <c r="AA27" s="110">
        <v>1</v>
      </c>
      <c r="AB27" s="110">
        <v>1</v>
      </c>
      <c r="AC27" s="113">
        <v>1</v>
      </c>
    </row>
    <row r="28" spans="1:29" ht="190.5" customHeight="1" x14ac:dyDescent="0.25">
      <c r="A28" s="67" t="s">
        <v>15</v>
      </c>
      <c r="B28" s="31" t="s">
        <v>19</v>
      </c>
      <c r="C28" s="35" t="s">
        <v>61</v>
      </c>
      <c r="D28" s="116">
        <v>1</v>
      </c>
      <c r="E28" s="116">
        <v>1</v>
      </c>
      <c r="F28" s="116">
        <v>0</v>
      </c>
      <c r="G28" s="116" t="s">
        <v>125</v>
      </c>
      <c r="H28" s="116">
        <v>1</v>
      </c>
      <c r="I28" s="116" t="s">
        <v>125</v>
      </c>
      <c r="J28" s="116" t="s">
        <v>125</v>
      </c>
      <c r="K28" s="116" t="s">
        <v>125</v>
      </c>
      <c r="L28" s="116" t="s">
        <v>125</v>
      </c>
      <c r="M28" s="116" t="s">
        <v>125</v>
      </c>
      <c r="N28" s="116" t="s">
        <v>125</v>
      </c>
      <c r="O28" s="116" t="s">
        <v>125</v>
      </c>
      <c r="P28" s="116" t="s">
        <v>125</v>
      </c>
      <c r="Q28" s="116" t="s">
        <v>125</v>
      </c>
      <c r="R28" s="116" t="s">
        <v>125</v>
      </c>
      <c r="S28" s="116">
        <v>0</v>
      </c>
      <c r="T28" s="116" t="s">
        <v>125</v>
      </c>
      <c r="U28" s="116">
        <v>0</v>
      </c>
      <c r="V28" s="116" t="s">
        <v>125</v>
      </c>
      <c r="W28" s="116">
        <v>0</v>
      </c>
      <c r="X28" s="116">
        <v>0</v>
      </c>
      <c r="Y28" s="116">
        <v>0</v>
      </c>
      <c r="Z28" s="116" t="s">
        <v>125</v>
      </c>
      <c r="AA28" s="116" t="s">
        <v>125</v>
      </c>
      <c r="AB28" s="116" t="s">
        <v>125</v>
      </c>
      <c r="AC28" s="119">
        <v>1</v>
      </c>
    </row>
    <row r="29" spans="1:29" s="19" customFormat="1" ht="51" x14ac:dyDescent="0.2">
      <c r="A29" s="67" t="s">
        <v>122</v>
      </c>
      <c r="B29" s="31" t="s">
        <v>20</v>
      </c>
      <c r="C29" s="35" t="s">
        <v>62</v>
      </c>
      <c r="D29" s="116">
        <v>1</v>
      </c>
      <c r="E29" s="116">
        <v>1</v>
      </c>
      <c r="F29" s="116">
        <v>1</v>
      </c>
      <c r="G29" s="116">
        <v>1</v>
      </c>
      <c r="H29" s="116">
        <v>1</v>
      </c>
      <c r="I29" s="116">
        <v>1</v>
      </c>
      <c r="J29" s="116">
        <v>1</v>
      </c>
      <c r="K29" s="116">
        <v>1</v>
      </c>
      <c r="L29" s="116">
        <v>1</v>
      </c>
      <c r="M29" s="116">
        <v>1</v>
      </c>
      <c r="N29" s="116">
        <v>1</v>
      </c>
      <c r="O29" s="116">
        <v>1</v>
      </c>
      <c r="P29" s="116">
        <v>1</v>
      </c>
      <c r="Q29" s="116">
        <v>1</v>
      </c>
      <c r="R29" s="116">
        <v>1</v>
      </c>
      <c r="S29" s="116">
        <v>1</v>
      </c>
      <c r="T29" s="116">
        <v>1</v>
      </c>
      <c r="U29" s="116">
        <v>1</v>
      </c>
      <c r="V29" s="116">
        <v>1</v>
      </c>
      <c r="W29" s="116">
        <v>1</v>
      </c>
      <c r="X29" s="116">
        <v>1</v>
      </c>
      <c r="Y29" s="116">
        <v>1</v>
      </c>
      <c r="Z29" s="116">
        <v>1</v>
      </c>
      <c r="AA29" s="116">
        <v>1</v>
      </c>
      <c r="AB29" s="116">
        <v>1</v>
      </c>
      <c r="AC29" s="119">
        <v>1</v>
      </c>
    </row>
    <row r="30" spans="1:29" s="34" customFormat="1" ht="12.75" x14ac:dyDescent="0.2">
      <c r="A30" s="68"/>
      <c r="B30" s="33" t="s">
        <v>53</v>
      </c>
      <c r="C30" s="33"/>
      <c r="D30" s="101">
        <f t="shared" ref="D30:I30" si="11">SUM(D27:D29)</f>
        <v>3</v>
      </c>
      <c r="E30" s="101">
        <f t="shared" si="11"/>
        <v>3</v>
      </c>
      <c r="F30" s="101">
        <f t="shared" si="11"/>
        <v>2</v>
      </c>
      <c r="G30" s="101">
        <f t="shared" si="11"/>
        <v>2</v>
      </c>
      <c r="H30" s="101">
        <f t="shared" si="11"/>
        <v>3</v>
      </c>
      <c r="I30" s="101">
        <f t="shared" si="11"/>
        <v>2</v>
      </c>
      <c r="J30" s="101">
        <f t="shared" ref="J30:Q30" si="12">SUM(J27:J29)</f>
        <v>2</v>
      </c>
      <c r="K30" s="101">
        <f t="shared" si="12"/>
        <v>2</v>
      </c>
      <c r="L30" s="101">
        <f t="shared" si="12"/>
        <v>2</v>
      </c>
      <c r="M30" s="101">
        <f t="shared" si="12"/>
        <v>2</v>
      </c>
      <c r="N30" s="101">
        <f t="shared" si="12"/>
        <v>2</v>
      </c>
      <c r="O30" s="101">
        <f t="shared" si="12"/>
        <v>2</v>
      </c>
      <c r="P30" s="101">
        <f t="shared" si="12"/>
        <v>2</v>
      </c>
      <c r="Q30" s="101">
        <f t="shared" si="12"/>
        <v>2</v>
      </c>
      <c r="R30" s="101">
        <f>SUM(R27:R29)</f>
        <v>2</v>
      </c>
      <c r="S30" s="101">
        <f t="shared" ref="S30" si="13">SUM(S27:S29)</f>
        <v>2</v>
      </c>
      <c r="T30" s="101">
        <f>SUM(T27:T29)</f>
        <v>2</v>
      </c>
      <c r="U30" s="101">
        <f t="shared" ref="U30:Z30" si="14">SUM(U27:U29)</f>
        <v>2</v>
      </c>
      <c r="V30" s="101">
        <f t="shared" si="14"/>
        <v>2</v>
      </c>
      <c r="W30" s="101">
        <f t="shared" si="14"/>
        <v>2</v>
      </c>
      <c r="X30" s="101">
        <f t="shared" si="14"/>
        <v>1</v>
      </c>
      <c r="Y30" s="101">
        <f t="shared" si="14"/>
        <v>2</v>
      </c>
      <c r="Z30" s="101">
        <f t="shared" si="14"/>
        <v>2</v>
      </c>
      <c r="AA30" s="101">
        <f>SUM(AA27:AA29)</f>
        <v>2</v>
      </c>
      <c r="AB30" s="101">
        <f t="shared" ref="AB30:AC30" si="15">SUM(AB27:AB29)</f>
        <v>2</v>
      </c>
      <c r="AC30" s="102">
        <f t="shared" si="15"/>
        <v>3</v>
      </c>
    </row>
    <row r="31" spans="1:29" s="36" customFormat="1" ht="27" x14ac:dyDescent="0.25">
      <c r="A31" s="69"/>
      <c r="B31" s="62" t="s">
        <v>133</v>
      </c>
      <c r="C31" s="61">
        <f>SUM(D31:AC31)</f>
        <v>24.666666666666664</v>
      </c>
      <c r="D31" s="87">
        <f>(D30/3)</f>
        <v>1</v>
      </c>
      <c r="E31" s="87">
        <f>(E30/3)</f>
        <v>1</v>
      </c>
      <c r="F31" s="87">
        <f t="shared" ref="F31" si="16">(F30/3)</f>
        <v>0.66666666666666663</v>
      </c>
      <c r="G31" s="87">
        <f>(G30/2)</f>
        <v>1</v>
      </c>
      <c r="H31" s="87">
        <f>(H30/3)</f>
        <v>1</v>
      </c>
      <c r="I31" s="87">
        <f>(I30/2)</f>
        <v>1</v>
      </c>
      <c r="J31" s="87">
        <f t="shared" ref="J31:Q31" si="17">(J30/2)</f>
        <v>1</v>
      </c>
      <c r="K31" s="87">
        <f t="shared" si="17"/>
        <v>1</v>
      </c>
      <c r="L31" s="87">
        <f t="shared" si="17"/>
        <v>1</v>
      </c>
      <c r="M31" s="87">
        <f t="shared" si="17"/>
        <v>1</v>
      </c>
      <c r="N31" s="87">
        <f t="shared" si="17"/>
        <v>1</v>
      </c>
      <c r="O31" s="87">
        <f t="shared" si="17"/>
        <v>1</v>
      </c>
      <c r="P31" s="87">
        <f t="shared" si="17"/>
        <v>1</v>
      </c>
      <c r="Q31" s="87">
        <f t="shared" si="17"/>
        <v>1</v>
      </c>
      <c r="R31" s="87">
        <f>(R30/2)</f>
        <v>1</v>
      </c>
      <c r="S31" s="87">
        <f t="shared" ref="S31" si="18">(S30/2)</f>
        <v>1</v>
      </c>
      <c r="T31" s="87">
        <f>(T30/2)</f>
        <v>1</v>
      </c>
      <c r="U31" s="87">
        <f t="shared" ref="U31:V31" si="19">(U30/2)</f>
        <v>1</v>
      </c>
      <c r="V31" s="87">
        <f t="shared" si="19"/>
        <v>1</v>
      </c>
      <c r="W31" s="87">
        <f>(W30/3)</f>
        <v>0.66666666666666663</v>
      </c>
      <c r="X31" s="87">
        <f>(X30/3)</f>
        <v>0.33333333333333331</v>
      </c>
      <c r="Y31" s="87">
        <f t="shared" ref="Y31:Z31" si="20">(Y30/2)</f>
        <v>1</v>
      </c>
      <c r="Z31" s="87">
        <f t="shared" si="20"/>
        <v>1</v>
      </c>
      <c r="AA31" s="87">
        <f>(AA30/2)</f>
        <v>1</v>
      </c>
      <c r="AB31" s="87">
        <f t="shared" ref="AB31" si="21">(AB30/2)</f>
        <v>1</v>
      </c>
      <c r="AC31" s="88">
        <f>(AC30/3)</f>
        <v>1</v>
      </c>
    </row>
    <row r="32" spans="1:29" s="34" customFormat="1" ht="12.75" x14ac:dyDescent="0.2">
      <c r="A32" s="80"/>
      <c r="B32" s="80" t="s">
        <v>80</v>
      </c>
      <c r="C32" s="80"/>
      <c r="D32" s="124">
        <v>3</v>
      </c>
      <c r="E32" s="124">
        <v>3</v>
      </c>
      <c r="F32" s="124">
        <v>3</v>
      </c>
      <c r="G32" s="124">
        <v>3</v>
      </c>
      <c r="H32" s="124">
        <v>3</v>
      </c>
      <c r="I32" s="124">
        <v>2</v>
      </c>
      <c r="J32" s="124">
        <v>2</v>
      </c>
      <c r="K32" s="124">
        <v>2</v>
      </c>
      <c r="L32" s="124">
        <v>2</v>
      </c>
      <c r="M32" s="124">
        <v>2</v>
      </c>
      <c r="N32" s="124">
        <v>2</v>
      </c>
      <c r="O32" s="124">
        <v>2</v>
      </c>
      <c r="P32" s="124">
        <v>2</v>
      </c>
      <c r="Q32" s="124">
        <v>2</v>
      </c>
      <c r="R32" s="124">
        <v>2</v>
      </c>
      <c r="S32" s="124">
        <v>2</v>
      </c>
      <c r="T32" s="124">
        <v>2</v>
      </c>
      <c r="U32" s="124">
        <v>2</v>
      </c>
      <c r="V32" s="124">
        <v>2</v>
      </c>
      <c r="W32" s="124">
        <v>3</v>
      </c>
      <c r="X32" s="124">
        <v>3</v>
      </c>
      <c r="Y32" s="124">
        <v>2</v>
      </c>
      <c r="Z32" s="124">
        <v>2</v>
      </c>
      <c r="AA32" s="124">
        <v>2</v>
      </c>
      <c r="AB32" s="124">
        <v>2</v>
      </c>
      <c r="AC32" s="125">
        <v>3</v>
      </c>
    </row>
    <row r="33" spans="1:30" ht="15" customHeight="1" x14ac:dyDescent="0.25">
      <c r="A33" s="79"/>
      <c r="B33" s="136" t="s">
        <v>23</v>
      </c>
      <c r="C33" s="136"/>
      <c r="D33" s="136"/>
      <c r="E33" s="136"/>
      <c r="F33" s="136"/>
      <c r="G33" s="136"/>
      <c r="H33" s="136"/>
      <c r="I33" s="136"/>
      <c r="J33" s="136"/>
      <c r="K33" s="136"/>
      <c r="L33" s="136"/>
      <c r="M33" s="136"/>
      <c r="N33" s="136"/>
      <c r="O33" s="136"/>
      <c r="P33" s="136"/>
      <c r="Q33" s="136"/>
      <c r="R33" s="136"/>
      <c r="S33" s="136"/>
      <c r="T33" s="136"/>
      <c r="U33" s="136"/>
      <c r="V33" s="136"/>
      <c r="W33" s="136"/>
      <c r="X33" s="136"/>
      <c r="Y33" s="136"/>
      <c r="Z33" s="136"/>
      <c r="AA33" s="136"/>
      <c r="AB33" s="136"/>
      <c r="AC33" s="137"/>
    </row>
    <row r="34" spans="1:30" s="19" customFormat="1" ht="64.5" customHeight="1" x14ac:dyDescent="0.2">
      <c r="A34" s="138" t="s">
        <v>123</v>
      </c>
      <c r="B34" s="77" t="s">
        <v>22</v>
      </c>
      <c r="C34" s="81"/>
      <c r="D34" s="110">
        <v>0</v>
      </c>
      <c r="E34" s="110">
        <v>0</v>
      </c>
      <c r="F34" s="110">
        <v>0</v>
      </c>
      <c r="G34" s="110" t="s">
        <v>125</v>
      </c>
      <c r="H34" s="111" t="s">
        <v>125</v>
      </c>
      <c r="I34" s="110" t="s">
        <v>125</v>
      </c>
      <c r="J34" s="110" t="s">
        <v>125</v>
      </c>
      <c r="K34" s="110" t="s">
        <v>125</v>
      </c>
      <c r="L34" s="110" t="s">
        <v>125</v>
      </c>
      <c r="M34" s="110" t="s">
        <v>125</v>
      </c>
      <c r="N34" s="110" t="s">
        <v>125</v>
      </c>
      <c r="O34" s="110" t="s">
        <v>125</v>
      </c>
      <c r="P34" s="110" t="s">
        <v>125</v>
      </c>
      <c r="Q34" s="110" t="s">
        <v>125</v>
      </c>
      <c r="R34" s="110" t="s">
        <v>125</v>
      </c>
      <c r="S34" s="110" t="s">
        <v>125</v>
      </c>
      <c r="T34" s="110" t="s">
        <v>125</v>
      </c>
      <c r="U34" s="110">
        <v>1</v>
      </c>
      <c r="V34" s="110" t="s">
        <v>125</v>
      </c>
      <c r="W34" s="112" t="s">
        <v>125</v>
      </c>
      <c r="X34" s="112">
        <v>0</v>
      </c>
      <c r="Y34" s="110">
        <v>0</v>
      </c>
      <c r="Z34" s="110">
        <v>0</v>
      </c>
      <c r="AA34" s="110">
        <v>0</v>
      </c>
      <c r="AB34" s="110">
        <v>0</v>
      </c>
      <c r="AC34" s="113">
        <v>0</v>
      </c>
    </row>
    <row r="35" spans="1:30" s="19" customFormat="1" ht="54" customHeight="1" x14ac:dyDescent="0.2">
      <c r="A35" s="139"/>
      <c r="B35" s="31" t="s">
        <v>50</v>
      </c>
      <c r="C35" s="35"/>
      <c r="D35" s="114">
        <v>2969257.23</v>
      </c>
      <c r="E35" s="114">
        <v>88694.32</v>
      </c>
      <c r="F35" s="115" t="s">
        <v>127</v>
      </c>
      <c r="G35" s="116" t="s">
        <v>125</v>
      </c>
      <c r="H35" s="117" t="s">
        <v>125</v>
      </c>
      <c r="I35" s="116" t="s">
        <v>125</v>
      </c>
      <c r="J35" s="114" t="s">
        <v>125</v>
      </c>
      <c r="K35" s="116" t="s">
        <v>125</v>
      </c>
      <c r="L35" s="116" t="s">
        <v>125</v>
      </c>
      <c r="M35" s="116" t="s">
        <v>125</v>
      </c>
      <c r="N35" s="116" t="s">
        <v>125</v>
      </c>
      <c r="O35" s="116" t="s">
        <v>125</v>
      </c>
      <c r="P35" s="116" t="s">
        <v>125</v>
      </c>
      <c r="Q35" s="116" t="s">
        <v>125</v>
      </c>
      <c r="R35" s="116" t="s">
        <v>125</v>
      </c>
      <c r="S35" s="116" t="s">
        <v>125</v>
      </c>
      <c r="T35" s="116" t="s">
        <v>125</v>
      </c>
      <c r="U35" s="114" t="s">
        <v>125</v>
      </c>
      <c r="V35" s="116" t="s">
        <v>125</v>
      </c>
      <c r="W35" s="118" t="s">
        <v>125</v>
      </c>
      <c r="X35" s="114">
        <v>297815.3</v>
      </c>
      <c r="Y35" s="114">
        <v>824484.21</v>
      </c>
      <c r="Z35" s="116" t="s">
        <v>125</v>
      </c>
      <c r="AA35" s="116" t="s">
        <v>125</v>
      </c>
      <c r="AB35" s="116" t="s">
        <v>125</v>
      </c>
      <c r="AC35" s="119" t="s">
        <v>125</v>
      </c>
    </row>
    <row r="36" spans="1:30" s="19" customFormat="1" ht="76.5" x14ac:dyDescent="0.2">
      <c r="A36" s="67" t="s">
        <v>18</v>
      </c>
      <c r="B36" s="31" t="s">
        <v>25</v>
      </c>
      <c r="C36" s="35"/>
      <c r="D36" s="116">
        <v>1</v>
      </c>
      <c r="E36" s="116">
        <v>0</v>
      </c>
      <c r="F36" s="116">
        <v>1</v>
      </c>
      <c r="G36" s="116" t="s">
        <v>125</v>
      </c>
      <c r="H36" s="117" t="s">
        <v>125</v>
      </c>
      <c r="I36" s="116" t="s">
        <v>125</v>
      </c>
      <c r="J36" s="116" t="s">
        <v>125</v>
      </c>
      <c r="K36" s="116" t="s">
        <v>125</v>
      </c>
      <c r="L36" s="116" t="s">
        <v>125</v>
      </c>
      <c r="M36" s="116" t="s">
        <v>125</v>
      </c>
      <c r="N36" s="116" t="s">
        <v>125</v>
      </c>
      <c r="O36" s="116" t="s">
        <v>125</v>
      </c>
      <c r="P36" s="116" t="s">
        <v>125</v>
      </c>
      <c r="Q36" s="116" t="s">
        <v>125</v>
      </c>
      <c r="R36" s="116" t="s">
        <v>125</v>
      </c>
      <c r="S36" s="116" t="s">
        <v>125</v>
      </c>
      <c r="T36" s="116" t="s">
        <v>125</v>
      </c>
      <c r="U36" s="116" t="s">
        <v>125</v>
      </c>
      <c r="V36" s="116" t="s">
        <v>125</v>
      </c>
      <c r="W36" s="118" t="s">
        <v>125</v>
      </c>
      <c r="X36" s="118">
        <v>1</v>
      </c>
      <c r="Y36" s="116">
        <v>0</v>
      </c>
      <c r="Z36" s="116">
        <v>1</v>
      </c>
      <c r="AA36" s="116">
        <v>1</v>
      </c>
      <c r="AB36" s="116">
        <v>1</v>
      </c>
      <c r="AC36" s="119">
        <v>1</v>
      </c>
    </row>
    <row r="37" spans="1:30" ht="63.75" x14ac:dyDescent="0.25">
      <c r="A37" s="67" t="s">
        <v>124</v>
      </c>
      <c r="B37" s="31" t="s">
        <v>26</v>
      </c>
      <c r="C37" s="35"/>
      <c r="D37" s="116">
        <v>1</v>
      </c>
      <c r="E37" s="116">
        <v>1</v>
      </c>
      <c r="F37" s="116">
        <v>1</v>
      </c>
      <c r="G37" s="116">
        <v>1</v>
      </c>
      <c r="H37" s="117">
        <v>1</v>
      </c>
      <c r="I37" s="116" t="s">
        <v>125</v>
      </c>
      <c r="J37" s="116">
        <v>1</v>
      </c>
      <c r="K37" s="116" t="s">
        <v>125</v>
      </c>
      <c r="L37" s="116" t="s">
        <v>125</v>
      </c>
      <c r="M37" s="116" t="s">
        <v>125</v>
      </c>
      <c r="N37" s="116" t="s">
        <v>125</v>
      </c>
      <c r="O37" s="116" t="s">
        <v>125</v>
      </c>
      <c r="P37" s="116" t="s">
        <v>125</v>
      </c>
      <c r="Q37" s="116" t="s">
        <v>125</v>
      </c>
      <c r="R37" s="116">
        <v>1</v>
      </c>
      <c r="S37" s="116">
        <v>1</v>
      </c>
      <c r="T37" s="116">
        <v>1</v>
      </c>
      <c r="U37" s="116">
        <v>1</v>
      </c>
      <c r="V37" s="116" t="s">
        <v>125</v>
      </c>
      <c r="W37" s="118">
        <v>1</v>
      </c>
      <c r="X37" s="118">
        <v>1</v>
      </c>
      <c r="Y37" s="116">
        <v>1</v>
      </c>
      <c r="Z37" s="116">
        <v>1</v>
      </c>
      <c r="AA37" s="116">
        <v>1</v>
      </c>
      <c r="AB37" s="116">
        <v>1</v>
      </c>
      <c r="AC37" s="119">
        <v>1</v>
      </c>
    </row>
    <row r="38" spans="1:30" s="19" customFormat="1" ht="63.75" x14ac:dyDescent="0.2">
      <c r="A38" s="67" t="s">
        <v>21</v>
      </c>
      <c r="B38" s="31" t="s">
        <v>27</v>
      </c>
      <c r="C38" s="35"/>
      <c r="D38" s="116">
        <v>1</v>
      </c>
      <c r="E38" s="116">
        <v>1</v>
      </c>
      <c r="F38" s="116">
        <v>1</v>
      </c>
      <c r="G38" s="116">
        <v>1</v>
      </c>
      <c r="H38" s="117">
        <v>0</v>
      </c>
      <c r="I38" s="116" t="s">
        <v>125</v>
      </c>
      <c r="J38" s="116" t="s">
        <v>125</v>
      </c>
      <c r="K38" s="116" t="s">
        <v>125</v>
      </c>
      <c r="L38" s="116" t="s">
        <v>125</v>
      </c>
      <c r="M38" s="116" t="s">
        <v>125</v>
      </c>
      <c r="N38" s="116" t="s">
        <v>125</v>
      </c>
      <c r="O38" s="116" t="s">
        <v>125</v>
      </c>
      <c r="P38" s="116" t="s">
        <v>125</v>
      </c>
      <c r="Q38" s="116" t="s">
        <v>125</v>
      </c>
      <c r="R38" s="116" t="s">
        <v>125</v>
      </c>
      <c r="S38" s="116" t="s">
        <v>125</v>
      </c>
      <c r="T38" s="116" t="s">
        <v>125</v>
      </c>
      <c r="U38" s="116" t="s">
        <v>125</v>
      </c>
      <c r="V38" s="116" t="s">
        <v>125</v>
      </c>
      <c r="W38" s="118" t="s">
        <v>125</v>
      </c>
      <c r="X38" s="118" t="s">
        <v>125</v>
      </c>
      <c r="Y38" s="116" t="s">
        <v>125</v>
      </c>
      <c r="Z38" s="116" t="s">
        <v>125</v>
      </c>
      <c r="AA38" s="116" t="s">
        <v>125</v>
      </c>
      <c r="AB38" s="116" t="s">
        <v>125</v>
      </c>
      <c r="AC38" s="119" t="s">
        <v>125</v>
      </c>
    </row>
    <row r="39" spans="1:30" ht="38.25" x14ac:dyDescent="0.25">
      <c r="A39" s="67" t="s">
        <v>24</v>
      </c>
      <c r="B39" s="31" t="s">
        <v>28</v>
      </c>
      <c r="C39" s="35"/>
      <c r="D39" s="116">
        <v>1</v>
      </c>
      <c r="E39" s="116">
        <v>1</v>
      </c>
      <c r="F39" s="116">
        <v>1</v>
      </c>
      <c r="G39" s="116">
        <v>1</v>
      </c>
      <c r="H39" s="116">
        <v>0</v>
      </c>
      <c r="I39" s="116">
        <v>0</v>
      </c>
      <c r="J39" s="116">
        <v>0</v>
      </c>
      <c r="K39" s="116">
        <v>0</v>
      </c>
      <c r="L39" s="116">
        <v>0</v>
      </c>
      <c r="M39" s="116">
        <v>1</v>
      </c>
      <c r="N39" s="116">
        <v>0</v>
      </c>
      <c r="O39" s="116">
        <v>0</v>
      </c>
      <c r="P39" s="116">
        <v>0</v>
      </c>
      <c r="Q39" s="116">
        <v>0</v>
      </c>
      <c r="R39" s="116">
        <v>1</v>
      </c>
      <c r="S39" s="116">
        <v>1</v>
      </c>
      <c r="T39" s="116">
        <v>0</v>
      </c>
      <c r="U39" s="116">
        <v>1</v>
      </c>
      <c r="V39" s="116">
        <v>0</v>
      </c>
      <c r="W39" s="118">
        <v>1</v>
      </c>
      <c r="X39" s="118">
        <v>1</v>
      </c>
      <c r="Y39" s="116">
        <v>0</v>
      </c>
      <c r="Z39" s="116">
        <v>1</v>
      </c>
      <c r="AA39" s="116">
        <v>1</v>
      </c>
      <c r="AB39" s="116">
        <v>1</v>
      </c>
      <c r="AC39" s="119">
        <v>1</v>
      </c>
    </row>
    <row r="40" spans="1:30" s="34" customFormat="1" ht="12.75" x14ac:dyDescent="0.2">
      <c r="A40" s="68"/>
      <c r="B40" s="33" t="s">
        <v>53</v>
      </c>
      <c r="C40" s="85"/>
      <c r="D40" s="122">
        <f>SUM(D34:D39)-D35</f>
        <v>4</v>
      </c>
      <c r="E40" s="122">
        <f>SUM(E34:E39)-E35</f>
        <v>3</v>
      </c>
      <c r="F40" s="122">
        <f>SUM(F34:F39)</f>
        <v>4</v>
      </c>
      <c r="G40" s="122">
        <f t="shared" ref="G40" si="22">SUM(G34:G39)</f>
        <v>3</v>
      </c>
      <c r="H40" s="122">
        <f>SUM(H34:H39)</f>
        <v>1</v>
      </c>
      <c r="I40" s="122">
        <f>SUM(I34:I39)</f>
        <v>0</v>
      </c>
      <c r="J40" s="122">
        <f>SUM(J34:J39)</f>
        <v>1</v>
      </c>
      <c r="K40" s="122">
        <f t="shared" ref="K40:M40" si="23">SUM(K34:K39)</f>
        <v>0</v>
      </c>
      <c r="L40" s="122">
        <f t="shared" si="23"/>
        <v>0</v>
      </c>
      <c r="M40" s="122">
        <f t="shared" si="23"/>
        <v>1</v>
      </c>
      <c r="N40" s="122">
        <f t="shared" ref="N40" si="24">SUM(N34:N39)</f>
        <v>0</v>
      </c>
      <c r="O40" s="122">
        <f>SUM(O34:O39)</f>
        <v>0</v>
      </c>
      <c r="P40" s="122">
        <f t="shared" ref="P40:W40" si="25">SUM(P34:P39)</f>
        <v>0</v>
      </c>
      <c r="Q40" s="122">
        <f t="shared" si="25"/>
        <v>0</v>
      </c>
      <c r="R40" s="122">
        <f t="shared" si="25"/>
        <v>2</v>
      </c>
      <c r="S40" s="122">
        <f t="shared" si="25"/>
        <v>2</v>
      </c>
      <c r="T40" s="122">
        <f t="shared" si="25"/>
        <v>1</v>
      </c>
      <c r="U40" s="122">
        <f t="shared" si="25"/>
        <v>3</v>
      </c>
      <c r="V40" s="122">
        <f t="shared" si="25"/>
        <v>0</v>
      </c>
      <c r="W40" s="122">
        <f t="shared" si="25"/>
        <v>2</v>
      </c>
      <c r="X40" s="122">
        <f>SUM(X34:X39)-X35</f>
        <v>3</v>
      </c>
      <c r="Y40" s="122">
        <f>SUM(Y34:Y39)-Y35</f>
        <v>1</v>
      </c>
      <c r="Z40" s="122">
        <f t="shared" ref="Z40:AC40" si="26">SUM(Z34:Z39)</f>
        <v>3</v>
      </c>
      <c r="AA40" s="122">
        <f t="shared" si="26"/>
        <v>3</v>
      </c>
      <c r="AB40" s="122">
        <f t="shared" si="26"/>
        <v>3</v>
      </c>
      <c r="AC40" s="123">
        <f t="shared" si="26"/>
        <v>3</v>
      </c>
    </row>
    <row r="41" spans="1:30" s="36" customFormat="1" ht="27" x14ac:dyDescent="0.25">
      <c r="A41" s="69"/>
      <c r="B41" s="37" t="s">
        <v>134</v>
      </c>
      <c r="C41" s="86">
        <f>SUM(D41:AC41)</f>
        <v>13</v>
      </c>
      <c r="D41" s="87">
        <f>(D40/5)</f>
        <v>0.8</v>
      </c>
      <c r="E41" s="87">
        <f>(E40/5)</f>
        <v>0.6</v>
      </c>
      <c r="F41" s="87">
        <f>(F40/5)</f>
        <v>0.8</v>
      </c>
      <c r="G41" s="87">
        <f>(G40/5)</f>
        <v>0.6</v>
      </c>
      <c r="H41" s="87">
        <f>(H40/5)</f>
        <v>0.2</v>
      </c>
      <c r="I41" s="87">
        <f>(I40/1)</f>
        <v>0</v>
      </c>
      <c r="J41" s="87">
        <f>(J40/2)</f>
        <v>0.5</v>
      </c>
      <c r="K41" s="87">
        <f>(K40/1)</f>
        <v>0</v>
      </c>
      <c r="L41" s="87">
        <f t="shared" ref="L41" si="27">(L40/1)</f>
        <v>0</v>
      </c>
      <c r="M41" s="87">
        <f>(M40/1)</f>
        <v>1</v>
      </c>
      <c r="N41" s="87">
        <f t="shared" ref="N41:O41" si="28">(N40/1)</f>
        <v>0</v>
      </c>
      <c r="O41" s="87">
        <f t="shared" si="28"/>
        <v>0</v>
      </c>
      <c r="P41" s="87">
        <f>(P40/1)</f>
        <v>0</v>
      </c>
      <c r="Q41" s="87">
        <f>(Q40/1)</f>
        <v>0</v>
      </c>
      <c r="R41" s="87">
        <f>(R40/2)</f>
        <v>1</v>
      </c>
      <c r="S41" s="87">
        <f>(S40/2)</f>
        <v>1</v>
      </c>
      <c r="T41" s="87">
        <f>(T40/2)</f>
        <v>0.5</v>
      </c>
      <c r="U41" s="87">
        <f>(U40/3)</f>
        <v>1</v>
      </c>
      <c r="V41" s="87">
        <f>(V40/1)</f>
        <v>0</v>
      </c>
      <c r="W41" s="87">
        <f>(W40/2)</f>
        <v>1</v>
      </c>
      <c r="X41" s="87">
        <f t="shared" ref="X41:AC41" si="29">(X40/4)</f>
        <v>0.75</v>
      </c>
      <c r="Y41" s="87">
        <f t="shared" si="29"/>
        <v>0.25</v>
      </c>
      <c r="Z41" s="87">
        <f t="shared" si="29"/>
        <v>0.75</v>
      </c>
      <c r="AA41" s="87">
        <f t="shared" si="29"/>
        <v>0.75</v>
      </c>
      <c r="AB41" s="87">
        <f t="shared" si="29"/>
        <v>0.75</v>
      </c>
      <c r="AC41" s="88">
        <f t="shared" si="29"/>
        <v>0.75</v>
      </c>
    </row>
    <row r="42" spans="1:30" s="34" customFormat="1" ht="12.75" x14ac:dyDescent="0.2">
      <c r="A42" s="70"/>
      <c r="B42" s="38" t="s">
        <v>54</v>
      </c>
      <c r="C42" s="89"/>
      <c r="D42" s="90">
        <f>D40+D30+D23+D12</f>
        <v>17</v>
      </c>
      <c r="E42" s="91">
        <f t="shared" ref="E42:M42" si="30">E40+E30+E23+E12</f>
        <v>17</v>
      </c>
      <c r="F42" s="91">
        <f t="shared" si="30"/>
        <v>16</v>
      </c>
      <c r="G42" s="91">
        <f t="shared" ref="G42" si="31">G40+G30+G23+G12</f>
        <v>13</v>
      </c>
      <c r="H42" s="91">
        <f t="shared" si="30"/>
        <v>11</v>
      </c>
      <c r="I42" s="91">
        <f t="shared" si="30"/>
        <v>4</v>
      </c>
      <c r="J42" s="91">
        <f t="shared" si="30"/>
        <v>4</v>
      </c>
      <c r="K42" s="91">
        <f t="shared" si="30"/>
        <v>3</v>
      </c>
      <c r="L42" s="91">
        <f t="shared" si="30"/>
        <v>3</v>
      </c>
      <c r="M42" s="91">
        <f t="shared" si="30"/>
        <v>5</v>
      </c>
      <c r="N42" s="91">
        <f t="shared" ref="N42:AC42" si="32">N40+N30+N23+N12</f>
        <v>4</v>
      </c>
      <c r="O42" s="91">
        <f t="shared" si="32"/>
        <v>4</v>
      </c>
      <c r="P42" s="91">
        <f t="shared" si="32"/>
        <v>3</v>
      </c>
      <c r="Q42" s="91">
        <f t="shared" si="32"/>
        <v>4</v>
      </c>
      <c r="R42" s="91">
        <f t="shared" si="32"/>
        <v>6</v>
      </c>
      <c r="S42" s="91">
        <f t="shared" si="32"/>
        <v>5</v>
      </c>
      <c r="T42" s="91">
        <f t="shared" si="32"/>
        <v>6</v>
      </c>
      <c r="U42" s="91">
        <f t="shared" si="32"/>
        <v>6</v>
      </c>
      <c r="V42" s="91">
        <f t="shared" si="32"/>
        <v>8</v>
      </c>
      <c r="W42" s="91">
        <f t="shared" si="32"/>
        <v>6</v>
      </c>
      <c r="X42" s="91">
        <f t="shared" si="32"/>
        <v>7</v>
      </c>
      <c r="Y42" s="91">
        <f t="shared" si="32"/>
        <v>6</v>
      </c>
      <c r="Z42" s="91">
        <f t="shared" si="32"/>
        <v>10</v>
      </c>
      <c r="AA42" s="91">
        <f t="shared" si="32"/>
        <v>9</v>
      </c>
      <c r="AB42" s="91">
        <f t="shared" si="32"/>
        <v>8</v>
      </c>
      <c r="AC42" s="92">
        <f t="shared" si="32"/>
        <v>8</v>
      </c>
    </row>
    <row r="43" spans="1:30" s="40" customFormat="1" ht="25.5" x14ac:dyDescent="0.2">
      <c r="A43" s="72"/>
      <c r="B43" s="39" t="s">
        <v>129</v>
      </c>
      <c r="C43" s="93">
        <f>SUM(D43:AC43)</f>
        <v>75.73238095238095</v>
      </c>
      <c r="D43" s="94">
        <f>D13+D24+D31+D41</f>
        <v>3.55</v>
      </c>
      <c r="E43" s="94">
        <f>E13+E24+E31+E41</f>
        <v>3.6</v>
      </c>
      <c r="F43" s="94">
        <v>3.33</v>
      </c>
      <c r="G43" s="94">
        <f>G13+G24+G31+G41</f>
        <v>3.0642857142857145</v>
      </c>
      <c r="H43" s="94">
        <f t="shared" ref="H43" si="33">H13+H24+H31+H41</f>
        <v>2.5214285714285714</v>
      </c>
      <c r="I43" s="94">
        <f t="shared" ref="I43:M43" si="34">I13+I24+I31+I41</f>
        <v>3</v>
      </c>
      <c r="J43" s="94">
        <f t="shared" si="34"/>
        <v>2.5</v>
      </c>
      <c r="K43" s="94">
        <f t="shared" si="34"/>
        <v>2</v>
      </c>
      <c r="L43" s="94">
        <f t="shared" si="34"/>
        <v>2</v>
      </c>
      <c r="M43" s="94">
        <f t="shared" si="34"/>
        <v>4</v>
      </c>
      <c r="N43" s="94">
        <f t="shared" ref="N43:AC43" si="35">N13+N24+N31+N41</f>
        <v>3</v>
      </c>
      <c r="O43" s="94">
        <f t="shared" si="35"/>
        <v>3</v>
      </c>
      <c r="P43" s="94">
        <f t="shared" si="35"/>
        <v>2</v>
      </c>
      <c r="Q43" s="94">
        <f t="shared" si="35"/>
        <v>3</v>
      </c>
      <c r="R43" s="94">
        <f t="shared" si="35"/>
        <v>4</v>
      </c>
      <c r="S43" s="94">
        <f t="shared" si="35"/>
        <v>3</v>
      </c>
      <c r="T43" s="94">
        <f t="shared" si="35"/>
        <v>3</v>
      </c>
      <c r="U43" s="94">
        <f t="shared" si="35"/>
        <v>3</v>
      </c>
      <c r="V43" s="94">
        <f t="shared" si="35"/>
        <v>3</v>
      </c>
      <c r="W43" s="94">
        <f t="shared" si="35"/>
        <v>2.5</v>
      </c>
      <c r="X43" s="94">
        <f t="shared" si="35"/>
        <v>2.75</v>
      </c>
      <c r="Y43" s="94">
        <f t="shared" si="35"/>
        <v>2.4166666666666665</v>
      </c>
      <c r="Z43" s="94">
        <f t="shared" si="35"/>
        <v>3.25</v>
      </c>
      <c r="AA43" s="94">
        <f t="shared" si="35"/>
        <v>3</v>
      </c>
      <c r="AB43" s="94">
        <f t="shared" si="35"/>
        <v>2.75</v>
      </c>
      <c r="AC43" s="95">
        <f t="shared" si="35"/>
        <v>2.5</v>
      </c>
    </row>
    <row r="44" spans="1:30" s="40" customFormat="1" ht="12.75" x14ac:dyDescent="0.2">
      <c r="A44" s="80"/>
      <c r="B44" s="80" t="s">
        <v>80</v>
      </c>
      <c r="C44" s="80"/>
      <c r="D44" s="103">
        <v>5</v>
      </c>
      <c r="E44" s="103">
        <v>5</v>
      </c>
      <c r="F44" s="103">
        <v>5</v>
      </c>
      <c r="G44" s="103">
        <v>5</v>
      </c>
      <c r="H44" s="103">
        <v>5</v>
      </c>
      <c r="I44" s="103">
        <v>1</v>
      </c>
      <c r="J44" s="103">
        <v>2</v>
      </c>
      <c r="K44" s="103">
        <v>1</v>
      </c>
      <c r="L44" s="103">
        <v>1</v>
      </c>
      <c r="M44" s="103">
        <v>1</v>
      </c>
      <c r="N44" s="103">
        <v>1</v>
      </c>
      <c r="O44" s="103">
        <v>1</v>
      </c>
      <c r="P44" s="103">
        <v>1</v>
      </c>
      <c r="Q44" s="103">
        <v>1</v>
      </c>
      <c r="R44" s="103">
        <v>2</v>
      </c>
      <c r="S44" s="103">
        <v>2</v>
      </c>
      <c r="T44" s="103">
        <v>2</v>
      </c>
      <c r="U44" s="103">
        <v>3</v>
      </c>
      <c r="V44" s="103">
        <v>1</v>
      </c>
      <c r="W44" s="103">
        <v>2</v>
      </c>
      <c r="X44" s="103">
        <v>4</v>
      </c>
      <c r="Y44" s="103">
        <v>4</v>
      </c>
      <c r="Z44" s="103">
        <v>4</v>
      </c>
      <c r="AA44" s="103">
        <v>4</v>
      </c>
      <c r="AB44" s="103">
        <v>4</v>
      </c>
      <c r="AC44" s="103">
        <v>4</v>
      </c>
    </row>
    <row r="45" spans="1:30" s="42" customFormat="1" ht="28.5" customHeight="1" x14ac:dyDescent="0.25">
      <c r="A45" s="73"/>
      <c r="B45" s="41" t="s">
        <v>130</v>
      </c>
      <c r="C45" s="96">
        <f>SUM(D45:AC45)</f>
        <v>9.6813780955886202</v>
      </c>
      <c r="D45" s="97">
        <f>(D43/19)</f>
        <v>0.18684210526315789</v>
      </c>
      <c r="E45" s="97">
        <f>(E43/19)</f>
        <v>0.18947368421052632</v>
      </c>
      <c r="F45" s="97">
        <f>(F43/19)</f>
        <v>0.17526315789473684</v>
      </c>
      <c r="G45" s="97">
        <f>(G43/19)</f>
        <v>0.16127819548872183</v>
      </c>
      <c r="H45" s="97">
        <f>(H43/19)</f>
        <v>0.13270676691729322</v>
      </c>
      <c r="I45" s="97">
        <f>(I43/5)</f>
        <v>0.6</v>
      </c>
      <c r="J45" s="97">
        <f>(J43/6)</f>
        <v>0.41666666666666669</v>
      </c>
      <c r="K45" s="97">
        <f t="shared" ref="K45:Q45" si="36">(K43/5)</f>
        <v>0.4</v>
      </c>
      <c r="L45" s="97">
        <f t="shared" si="36"/>
        <v>0.4</v>
      </c>
      <c r="M45" s="97">
        <f t="shared" si="36"/>
        <v>0.8</v>
      </c>
      <c r="N45" s="97">
        <f t="shared" si="36"/>
        <v>0.6</v>
      </c>
      <c r="O45" s="97">
        <f t="shared" si="36"/>
        <v>0.6</v>
      </c>
      <c r="P45" s="97">
        <f t="shared" si="36"/>
        <v>0.4</v>
      </c>
      <c r="Q45" s="97">
        <f t="shared" si="36"/>
        <v>0.6</v>
      </c>
      <c r="R45" s="97">
        <f>(R43/6)</f>
        <v>0.66666666666666663</v>
      </c>
      <c r="S45" s="97">
        <f>(S43/6)</f>
        <v>0.5</v>
      </c>
      <c r="T45" s="97">
        <f>(T43/7)</f>
        <v>0.42857142857142855</v>
      </c>
      <c r="U45" s="97">
        <f>(U43/7)</f>
        <v>0.42857142857142855</v>
      </c>
      <c r="V45" s="97">
        <f>(V43/9)</f>
        <v>0.33333333333333331</v>
      </c>
      <c r="W45" s="97">
        <f>(W43/10)</f>
        <v>0.25</v>
      </c>
      <c r="X45" s="97">
        <f>(X43/11)</f>
        <v>0.25</v>
      </c>
      <c r="Y45" s="97">
        <f>(Y43/11)</f>
        <v>0.2196969696969697</v>
      </c>
      <c r="Z45" s="97">
        <f>(Z43/12)</f>
        <v>0.27083333333333331</v>
      </c>
      <c r="AA45" s="97">
        <f>(AA43/12)</f>
        <v>0.25</v>
      </c>
      <c r="AB45" s="97">
        <f>(AB43/12)</f>
        <v>0.22916666666666666</v>
      </c>
      <c r="AC45" s="98">
        <f>(AC43/13)</f>
        <v>0.19230769230769232</v>
      </c>
    </row>
    <row r="46" spans="1:30" s="44" customFormat="1" ht="27" x14ac:dyDescent="0.25">
      <c r="A46" s="74"/>
      <c r="B46" s="75" t="s">
        <v>63</v>
      </c>
      <c r="C46" s="99"/>
      <c r="D46" s="99">
        <f t="shared" ref="D46:AC46" si="37">D14+D25+D32+D44</f>
        <v>19</v>
      </c>
      <c r="E46" s="99">
        <f t="shared" si="37"/>
        <v>19</v>
      </c>
      <c r="F46" s="99">
        <f t="shared" si="37"/>
        <v>19</v>
      </c>
      <c r="G46" s="99">
        <f t="shared" si="37"/>
        <v>19</v>
      </c>
      <c r="H46" s="99">
        <f t="shared" si="37"/>
        <v>19</v>
      </c>
      <c r="I46" s="99">
        <f t="shared" si="37"/>
        <v>5</v>
      </c>
      <c r="J46" s="99">
        <f t="shared" si="37"/>
        <v>6</v>
      </c>
      <c r="K46" s="99">
        <f t="shared" si="37"/>
        <v>5</v>
      </c>
      <c r="L46" s="99">
        <f t="shared" si="37"/>
        <v>5</v>
      </c>
      <c r="M46" s="99">
        <f t="shared" si="37"/>
        <v>5</v>
      </c>
      <c r="N46" s="99">
        <f t="shared" si="37"/>
        <v>5</v>
      </c>
      <c r="O46" s="99">
        <f t="shared" si="37"/>
        <v>5</v>
      </c>
      <c r="P46" s="99">
        <f t="shared" si="37"/>
        <v>5</v>
      </c>
      <c r="Q46" s="99">
        <f t="shared" si="37"/>
        <v>5</v>
      </c>
      <c r="R46" s="99">
        <f t="shared" si="37"/>
        <v>6</v>
      </c>
      <c r="S46" s="99">
        <f t="shared" si="37"/>
        <v>6</v>
      </c>
      <c r="T46" s="99">
        <f t="shared" si="37"/>
        <v>7</v>
      </c>
      <c r="U46" s="99">
        <f t="shared" si="37"/>
        <v>7</v>
      </c>
      <c r="V46" s="99">
        <f t="shared" si="37"/>
        <v>9</v>
      </c>
      <c r="W46" s="99">
        <f t="shared" si="37"/>
        <v>10</v>
      </c>
      <c r="X46" s="99">
        <f t="shared" si="37"/>
        <v>11</v>
      </c>
      <c r="Y46" s="99">
        <f t="shared" si="37"/>
        <v>11</v>
      </c>
      <c r="Z46" s="99">
        <f t="shared" si="37"/>
        <v>12</v>
      </c>
      <c r="AA46" s="99">
        <f t="shared" si="37"/>
        <v>12</v>
      </c>
      <c r="AB46" s="99">
        <f t="shared" si="37"/>
        <v>12</v>
      </c>
      <c r="AC46" s="100">
        <f t="shared" si="37"/>
        <v>13</v>
      </c>
      <c r="AD46" s="43"/>
    </row>
    <row r="47" spans="1:30" x14ac:dyDescent="0.25">
      <c r="B47" s="45"/>
    </row>
    <row r="50" spans="4:4" x14ac:dyDescent="0.25">
      <c r="D50" s="40"/>
    </row>
    <row r="51" spans="4:4" x14ac:dyDescent="0.25">
      <c r="D51" s="47"/>
    </row>
    <row r="52" spans="4:4" x14ac:dyDescent="0.25">
      <c r="D52" s="40"/>
    </row>
  </sheetData>
  <mergeCells count="12">
    <mergeCell ref="B26:AC26"/>
    <mergeCell ref="B33:AC33"/>
    <mergeCell ref="A34:A35"/>
    <mergeCell ref="A4:A5"/>
    <mergeCell ref="B4:B5"/>
    <mergeCell ref="C4:C5"/>
    <mergeCell ref="D4:H4"/>
    <mergeCell ref="B2:AC2"/>
    <mergeCell ref="N4:AC4"/>
    <mergeCell ref="I4:M4"/>
    <mergeCell ref="B7:AC7"/>
    <mergeCell ref="B15:AC15"/>
  </mergeCells>
  <pageMargins left="3.937007874015748E-2" right="3.937007874015748E-2" top="0.15748031496062992" bottom="0.15748031496062992" header="0.31496062992125984" footer="0.31496062992125984"/>
  <pageSetup paperSize="9" scale="5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tabSelected="1" zoomScaleNormal="100" workbookViewId="0">
      <pane ySplit="5" topLeftCell="A6" activePane="bottomLeft" state="frozen"/>
      <selection pane="bottomLeft" activeCell="D15" sqref="D15"/>
    </sheetView>
  </sheetViews>
  <sheetFormatPr defaultRowHeight="15" x14ac:dyDescent="0.25"/>
  <cols>
    <col min="1" max="1" width="5.28515625" style="5" customWidth="1"/>
    <col min="2" max="2" width="59.28515625" style="1" customWidth="1"/>
    <col min="3" max="3" width="12.85546875" style="1" customWidth="1"/>
    <col min="4" max="4" width="20" style="60" customWidth="1"/>
    <col min="5" max="16384" width="9.140625" style="1"/>
  </cols>
  <sheetData>
    <row r="1" spans="1:4" x14ac:dyDescent="0.25">
      <c r="D1" s="58" t="s">
        <v>87</v>
      </c>
    </row>
    <row r="2" spans="1:4" ht="72" customHeight="1" x14ac:dyDescent="0.25">
      <c r="B2" s="147" t="s">
        <v>135</v>
      </c>
      <c r="C2" s="147"/>
      <c r="D2" s="147"/>
    </row>
    <row r="4" spans="1:4" ht="46.5" customHeight="1" x14ac:dyDescent="0.25">
      <c r="A4" s="155" t="s">
        <v>140</v>
      </c>
      <c r="B4" s="155" t="s">
        <v>85</v>
      </c>
      <c r="C4" s="157" t="s">
        <v>65</v>
      </c>
      <c r="D4" s="148" t="s">
        <v>67</v>
      </c>
    </row>
    <row r="5" spans="1:4" ht="54.75" customHeight="1" x14ac:dyDescent="0.25">
      <c r="A5" s="156"/>
      <c r="B5" s="156"/>
      <c r="C5" s="157"/>
      <c r="D5" s="148"/>
    </row>
    <row r="6" spans="1:4" ht="31.5" customHeight="1" x14ac:dyDescent="0.25">
      <c r="A6" s="149" t="s">
        <v>73</v>
      </c>
      <c r="B6" s="150"/>
      <c r="C6" s="150"/>
      <c r="D6" s="151"/>
    </row>
    <row r="7" spans="1:4" ht="21.75" customHeight="1" x14ac:dyDescent="0.25">
      <c r="A7" s="6">
        <v>1</v>
      </c>
      <c r="B7" s="8" t="s">
        <v>99</v>
      </c>
      <c r="C7" s="54">
        <v>1</v>
      </c>
      <c r="D7" s="126">
        <v>0.19</v>
      </c>
    </row>
    <row r="8" spans="1:4" x14ac:dyDescent="0.25">
      <c r="A8" s="18">
        <v>2</v>
      </c>
      <c r="B8" s="8" t="s">
        <v>100</v>
      </c>
      <c r="C8" s="54">
        <v>1</v>
      </c>
      <c r="D8" s="126">
        <v>0.19</v>
      </c>
    </row>
    <row r="9" spans="1:4" x14ac:dyDescent="0.25">
      <c r="A9" s="18">
        <v>3</v>
      </c>
      <c r="B9" s="8" t="s">
        <v>101</v>
      </c>
      <c r="C9" s="54">
        <v>2</v>
      </c>
      <c r="D9" s="126">
        <v>0.18</v>
      </c>
    </row>
    <row r="10" spans="1:4" x14ac:dyDescent="0.25">
      <c r="A10" s="18">
        <v>4</v>
      </c>
      <c r="B10" s="8" t="s">
        <v>93</v>
      </c>
      <c r="C10" s="54">
        <v>3</v>
      </c>
      <c r="D10" s="126">
        <v>0.16</v>
      </c>
    </row>
    <row r="11" spans="1:4" x14ac:dyDescent="0.25">
      <c r="A11" s="18">
        <v>5</v>
      </c>
      <c r="B11" s="8" t="s">
        <v>102</v>
      </c>
      <c r="C11" s="54">
        <v>4</v>
      </c>
      <c r="D11" s="126">
        <v>0.13</v>
      </c>
    </row>
    <row r="12" spans="1:4" ht="32.25" customHeight="1" x14ac:dyDescent="0.25">
      <c r="A12" s="152" t="s">
        <v>141</v>
      </c>
      <c r="B12" s="153"/>
      <c r="C12" s="153"/>
      <c r="D12" s="154"/>
    </row>
    <row r="13" spans="1:4" ht="16.5" customHeight="1" x14ac:dyDescent="0.25">
      <c r="A13" s="6">
        <v>6</v>
      </c>
      <c r="B13" s="8" t="s">
        <v>90</v>
      </c>
      <c r="C13" s="54">
        <v>1</v>
      </c>
      <c r="D13" s="126">
        <v>0.8</v>
      </c>
    </row>
    <row r="14" spans="1:4" ht="16.5" customHeight="1" x14ac:dyDescent="0.25">
      <c r="A14" s="6">
        <v>7</v>
      </c>
      <c r="B14" s="8" t="s">
        <v>41</v>
      </c>
      <c r="C14" s="54">
        <v>2</v>
      </c>
      <c r="D14" s="126">
        <v>0.6</v>
      </c>
    </row>
    <row r="15" spans="1:4" ht="21" customHeight="1" x14ac:dyDescent="0.25">
      <c r="A15" s="6">
        <v>8</v>
      </c>
      <c r="B15" s="8" t="s">
        <v>45</v>
      </c>
      <c r="C15" s="54">
        <v>3</v>
      </c>
      <c r="D15" s="126">
        <v>0.42</v>
      </c>
    </row>
    <row r="16" spans="1:4" x14ac:dyDescent="0.25">
      <c r="A16" s="6">
        <v>9</v>
      </c>
      <c r="B16" s="8" t="s">
        <v>43</v>
      </c>
      <c r="C16" s="54">
        <v>4</v>
      </c>
      <c r="D16" s="126">
        <v>0.4</v>
      </c>
    </row>
    <row r="17" spans="1:4" x14ac:dyDescent="0.25">
      <c r="A17" s="6">
        <v>10</v>
      </c>
      <c r="B17" s="8" t="s">
        <v>76</v>
      </c>
      <c r="C17" s="54">
        <v>4</v>
      </c>
      <c r="D17" s="126">
        <v>0.4</v>
      </c>
    </row>
    <row r="18" spans="1:4" ht="27" customHeight="1" x14ac:dyDescent="0.25">
      <c r="A18" s="149" t="s">
        <v>74</v>
      </c>
      <c r="B18" s="150"/>
      <c r="C18" s="150"/>
      <c r="D18" s="151"/>
    </row>
    <row r="19" spans="1:4" x14ac:dyDescent="0.25">
      <c r="A19" s="143" t="s">
        <v>136</v>
      </c>
      <c r="B19" s="144"/>
      <c r="C19" s="144"/>
      <c r="D19" s="145"/>
    </row>
    <row r="20" spans="1:4" x14ac:dyDescent="0.25">
      <c r="A20" s="51">
        <v>11</v>
      </c>
      <c r="B20" s="8" t="s">
        <v>103</v>
      </c>
      <c r="C20" s="127">
        <v>1</v>
      </c>
      <c r="D20" s="128">
        <v>0.6</v>
      </c>
    </row>
    <row r="21" spans="1:4" x14ac:dyDescent="0.25">
      <c r="A21" s="51">
        <v>12</v>
      </c>
      <c r="B21" s="7" t="s">
        <v>104</v>
      </c>
      <c r="C21" s="127">
        <v>1</v>
      </c>
      <c r="D21" s="128">
        <v>0.6</v>
      </c>
    </row>
    <row r="22" spans="1:4" x14ac:dyDescent="0.25">
      <c r="A22" s="51">
        <v>13</v>
      </c>
      <c r="B22" s="2" t="s">
        <v>105</v>
      </c>
      <c r="C22" s="127">
        <v>1</v>
      </c>
      <c r="D22" s="128">
        <v>0.6</v>
      </c>
    </row>
    <row r="23" spans="1:4" x14ac:dyDescent="0.25">
      <c r="A23" s="51">
        <v>14</v>
      </c>
      <c r="B23" s="2" t="s">
        <v>79</v>
      </c>
      <c r="C23" s="127">
        <v>2</v>
      </c>
      <c r="D23" s="128">
        <v>0.4</v>
      </c>
    </row>
    <row r="24" spans="1:4" x14ac:dyDescent="0.25">
      <c r="A24" s="143" t="s">
        <v>137</v>
      </c>
      <c r="B24" s="144"/>
      <c r="C24" s="144"/>
      <c r="D24" s="145"/>
    </row>
    <row r="25" spans="1:4" x14ac:dyDescent="0.25">
      <c r="A25" s="51">
        <v>15</v>
      </c>
      <c r="B25" s="8" t="s">
        <v>42</v>
      </c>
      <c r="C25" s="127">
        <v>1</v>
      </c>
      <c r="D25" s="128">
        <v>0.67</v>
      </c>
    </row>
    <row r="26" spans="1:4" x14ac:dyDescent="0.25">
      <c r="A26" s="50">
        <v>16</v>
      </c>
      <c r="B26" s="8" t="s">
        <v>96</v>
      </c>
      <c r="C26" s="127">
        <v>2</v>
      </c>
      <c r="D26" s="128">
        <v>0.5</v>
      </c>
    </row>
    <row r="27" spans="1:4" x14ac:dyDescent="0.25">
      <c r="A27" s="143" t="s">
        <v>83</v>
      </c>
      <c r="B27" s="144"/>
      <c r="C27" s="144"/>
      <c r="D27" s="145"/>
    </row>
    <row r="28" spans="1:4" x14ac:dyDescent="0.25">
      <c r="A28" s="6">
        <v>17</v>
      </c>
      <c r="B28" s="8" t="s">
        <v>44</v>
      </c>
      <c r="C28" s="54">
        <v>1</v>
      </c>
      <c r="D28" s="126">
        <v>0.43</v>
      </c>
    </row>
    <row r="29" spans="1:4" x14ac:dyDescent="0.25">
      <c r="A29" s="6">
        <v>18</v>
      </c>
      <c r="B29" s="2" t="s">
        <v>34</v>
      </c>
      <c r="C29" s="54">
        <v>1</v>
      </c>
      <c r="D29" s="126">
        <v>0.43</v>
      </c>
    </row>
    <row r="30" spans="1:4" x14ac:dyDescent="0.25">
      <c r="A30" s="143" t="s">
        <v>82</v>
      </c>
      <c r="B30" s="144"/>
      <c r="C30" s="144"/>
      <c r="D30" s="145"/>
    </row>
    <row r="31" spans="1:4" x14ac:dyDescent="0.25">
      <c r="A31" s="6">
        <v>19</v>
      </c>
      <c r="B31" s="9" t="s">
        <v>106</v>
      </c>
      <c r="C31" s="129">
        <v>1</v>
      </c>
      <c r="D31" s="126">
        <v>0.33</v>
      </c>
    </row>
    <row r="32" spans="1:4" x14ac:dyDescent="0.25">
      <c r="A32" s="146" t="s">
        <v>98</v>
      </c>
      <c r="B32" s="146"/>
      <c r="C32" s="146"/>
      <c r="D32" s="146"/>
    </row>
    <row r="33" spans="1:5" x14ac:dyDescent="0.25">
      <c r="A33" s="6">
        <v>20</v>
      </c>
      <c r="B33" s="2" t="s">
        <v>108</v>
      </c>
      <c r="C33" s="129">
        <v>1</v>
      </c>
      <c r="D33" s="126">
        <v>0.25</v>
      </c>
    </row>
    <row r="34" spans="1:5" x14ac:dyDescent="0.25">
      <c r="A34" s="146" t="s">
        <v>84</v>
      </c>
      <c r="B34" s="146"/>
      <c r="C34" s="146"/>
      <c r="D34" s="146"/>
    </row>
    <row r="35" spans="1:5" x14ac:dyDescent="0.25">
      <c r="A35" s="6">
        <v>21</v>
      </c>
      <c r="B35" s="1" t="s">
        <v>97</v>
      </c>
      <c r="C35" s="54">
        <v>1</v>
      </c>
      <c r="D35" s="126">
        <v>0.25</v>
      </c>
    </row>
    <row r="36" spans="1:5" x14ac:dyDescent="0.25">
      <c r="A36" s="6">
        <v>22</v>
      </c>
      <c r="B36" s="2" t="s">
        <v>94</v>
      </c>
      <c r="C36" s="54">
        <v>2</v>
      </c>
      <c r="D36" s="126">
        <v>0.22</v>
      </c>
    </row>
    <row r="37" spans="1:5" x14ac:dyDescent="0.25">
      <c r="A37" s="146" t="s">
        <v>92</v>
      </c>
      <c r="B37" s="146"/>
      <c r="C37" s="146"/>
      <c r="D37" s="146"/>
    </row>
    <row r="38" spans="1:5" x14ac:dyDescent="0.25">
      <c r="A38" s="6">
        <v>23</v>
      </c>
      <c r="B38" s="8" t="s">
        <v>75</v>
      </c>
      <c r="C38" s="54">
        <v>1</v>
      </c>
      <c r="D38" s="126">
        <v>0.27</v>
      </c>
    </row>
    <row r="39" spans="1:5" x14ac:dyDescent="0.25">
      <c r="A39" s="6">
        <v>24</v>
      </c>
      <c r="B39" s="8" t="s">
        <v>36</v>
      </c>
      <c r="C39" s="54">
        <v>2</v>
      </c>
      <c r="D39" s="126">
        <v>0.25</v>
      </c>
    </row>
    <row r="40" spans="1:5" x14ac:dyDescent="0.25">
      <c r="A40" s="6">
        <v>25</v>
      </c>
      <c r="B40" s="8" t="s">
        <v>46</v>
      </c>
      <c r="C40" s="54">
        <v>3</v>
      </c>
      <c r="D40" s="126">
        <v>0.23</v>
      </c>
    </row>
    <row r="41" spans="1:5" x14ac:dyDescent="0.25">
      <c r="A41" s="143" t="s">
        <v>95</v>
      </c>
      <c r="B41" s="144"/>
      <c r="C41" s="144"/>
      <c r="D41" s="145"/>
    </row>
    <row r="42" spans="1:5" x14ac:dyDescent="0.25">
      <c r="A42" s="6">
        <v>26</v>
      </c>
      <c r="B42" s="2" t="s">
        <v>107</v>
      </c>
      <c r="C42" s="54">
        <v>1</v>
      </c>
      <c r="D42" s="126">
        <v>0.19</v>
      </c>
    </row>
    <row r="43" spans="1:5" s="4" customFormat="1" ht="27" customHeight="1" x14ac:dyDescent="0.25">
      <c r="A43" s="49"/>
      <c r="B43" s="16" t="s">
        <v>58</v>
      </c>
      <c r="C43" s="11"/>
      <c r="D43" s="130">
        <v>9.68</v>
      </c>
      <c r="E43" s="57"/>
    </row>
    <row r="45" spans="1:5" x14ac:dyDescent="0.25">
      <c r="D45" s="59"/>
    </row>
    <row r="48" spans="1:5" x14ac:dyDescent="0.25">
      <c r="D48" s="59"/>
    </row>
  </sheetData>
  <mergeCells count="16">
    <mergeCell ref="A24:D24"/>
    <mergeCell ref="A30:D30"/>
    <mergeCell ref="A34:D34"/>
    <mergeCell ref="A41:D41"/>
    <mergeCell ref="B2:D2"/>
    <mergeCell ref="D4:D5"/>
    <mergeCell ref="A6:D6"/>
    <mergeCell ref="A12:D12"/>
    <mergeCell ref="A18:D18"/>
    <mergeCell ref="A27:D27"/>
    <mergeCell ref="A4:A5"/>
    <mergeCell ref="B4:B5"/>
    <mergeCell ref="C4:C5"/>
    <mergeCell ref="A37:D37"/>
    <mergeCell ref="A32:D32"/>
    <mergeCell ref="A19:D19"/>
  </mergeCells>
  <pageMargins left="0.98425196850393704" right="0.19685039370078741" top="0.59055118110236227" bottom="0.19685039370078741" header="0.31496062992125984" footer="0.31496062992125984"/>
  <pageSetup paperSize="9" scale="75" orientation="portrait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workbookViewId="0">
      <pane ySplit="5" topLeftCell="A6" activePane="bottomLeft" state="frozen"/>
      <selection pane="bottomLeft" activeCell="F5" sqref="F5"/>
    </sheetView>
  </sheetViews>
  <sheetFormatPr defaultRowHeight="15" x14ac:dyDescent="0.25"/>
  <cols>
    <col min="1" max="1" width="5.28515625" style="5" customWidth="1"/>
    <col min="2" max="2" width="29.140625" style="1" customWidth="1"/>
    <col min="3" max="4" width="9.140625" style="1"/>
    <col min="5" max="5" width="12.140625" style="1" customWidth="1"/>
    <col min="6" max="6" width="9.85546875" style="1" customWidth="1"/>
    <col min="7" max="7" width="9.140625" style="1"/>
    <col min="8" max="8" width="10.140625" style="1" customWidth="1"/>
    <col min="9" max="9" width="9.140625" style="1"/>
    <col min="10" max="10" width="13.28515625" style="1" customWidth="1"/>
    <col min="11" max="16384" width="9.140625" style="1"/>
  </cols>
  <sheetData>
    <row r="1" spans="1:10" x14ac:dyDescent="0.25">
      <c r="J1" s="1" t="s">
        <v>86</v>
      </c>
    </row>
    <row r="2" spans="1:10" ht="79.5" customHeight="1" x14ac:dyDescent="0.25">
      <c r="B2" s="147" t="s">
        <v>138</v>
      </c>
      <c r="C2" s="147"/>
      <c r="D2" s="147"/>
      <c r="E2" s="147"/>
      <c r="F2" s="147"/>
      <c r="G2" s="147"/>
      <c r="H2" s="147"/>
    </row>
    <row r="4" spans="1:10" ht="46.5" customHeight="1" x14ac:dyDescent="0.25">
      <c r="A4" s="155" t="s">
        <v>140</v>
      </c>
      <c r="B4" s="167" t="s">
        <v>64</v>
      </c>
      <c r="C4" s="157" t="s">
        <v>65</v>
      </c>
      <c r="D4" s="157" t="s">
        <v>66</v>
      </c>
      <c r="E4" s="167" t="s">
        <v>81</v>
      </c>
      <c r="F4" s="167"/>
      <c r="G4" s="167"/>
      <c r="H4" s="167"/>
      <c r="I4" s="155" t="s">
        <v>72</v>
      </c>
      <c r="J4" s="157" t="s">
        <v>67</v>
      </c>
    </row>
    <row r="5" spans="1:10" ht="92.25" customHeight="1" x14ac:dyDescent="0.25">
      <c r="A5" s="156"/>
      <c r="B5" s="167"/>
      <c r="C5" s="157"/>
      <c r="D5" s="157"/>
      <c r="E5" s="13" t="s">
        <v>68</v>
      </c>
      <c r="F5" s="13" t="s">
        <v>69</v>
      </c>
      <c r="G5" s="13" t="s">
        <v>70</v>
      </c>
      <c r="H5" s="13" t="s">
        <v>71</v>
      </c>
      <c r="I5" s="156"/>
      <c r="J5" s="157"/>
    </row>
    <row r="6" spans="1:10" ht="15.75" customHeight="1" x14ac:dyDescent="0.25">
      <c r="A6" s="161" t="s">
        <v>73</v>
      </c>
      <c r="B6" s="162"/>
      <c r="C6" s="162"/>
      <c r="D6" s="162"/>
      <c r="E6" s="162"/>
      <c r="F6" s="162"/>
      <c r="G6" s="162"/>
      <c r="H6" s="162"/>
      <c r="I6" s="162"/>
      <c r="J6" s="163"/>
    </row>
    <row r="7" spans="1:10" ht="27" customHeight="1" x14ac:dyDescent="0.25">
      <c r="A7" s="6">
        <v>1</v>
      </c>
      <c r="B7" s="9" t="s">
        <v>99</v>
      </c>
      <c r="C7" s="2">
        <v>1</v>
      </c>
      <c r="D7" s="2">
        <v>19</v>
      </c>
      <c r="E7" s="3">
        <v>0.75</v>
      </c>
      <c r="F7" s="3">
        <v>1</v>
      </c>
      <c r="G7" s="3">
        <v>1</v>
      </c>
      <c r="H7" s="3">
        <v>0.8</v>
      </c>
      <c r="I7" s="3">
        <f>SUM(E7:H7)</f>
        <v>3.55</v>
      </c>
      <c r="J7" s="3">
        <f>I7/D7</f>
        <v>0.18684210526315789</v>
      </c>
    </row>
    <row r="8" spans="1:10" ht="30" x14ac:dyDescent="0.25">
      <c r="A8" s="6">
        <v>2</v>
      </c>
      <c r="B8" s="9" t="s">
        <v>100</v>
      </c>
      <c r="C8" s="2">
        <v>1</v>
      </c>
      <c r="D8" s="2">
        <v>19</v>
      </c>
      <c r="E8" s="3">
        <v>1</v>
      </c>
      <c r="F8" s="3">
        <v>1</v>
      </c>
      <c r="G8" s="3">
        <v>1</v>
      </c>
      <c r="H8" s="3">
        <v>0.6</v>
      </c>
      <c r="I8" s="3">
        <f>SUM(E8:H8)</f>
        <v>3.6</v>
      </c>
      <c r="J8" s="3">
        <f t="shared" ref="J8:J11" si="0">I8/D8</f>
        <v>0.18947368421052632</v>
      </c>
    </row>
    <row r="9" spans="1:10" ht="30" x14ac:dyDescent="0.25">
      <c r="A9" s="6">
        <v>3</v>
      </c>
      <c r="B9" s="9" t="s">
        <v>101</v>
      </c>
      <c r="C9" s="2">
        <v>2</v>
      </c>
      <c r="D9" s="2">
        <v>19</v>
      </c>
      <c r="E9" s="3">
        <v>1</v>
      </c>
      <c r="F9" s="3">
        <v>0.86</v>
      </c>
      <c r="G9" s="3">
        <v>0.67</v>
      </c>
      <c r="H9" s="3">
        <v>0.8</v>
      </c>
      <c r="I9" s="3">
        <f t="shared" ref="I9:I11" si="1">SUM(E9:H9)</f>
        <v>3.33</v>
      </c>
      <c r="J9" s="3">
        <f t="shared" si="0"/>
        <v>0.17526315789473684</v>
      </c>
    </row>
    <row r="10" spans="1:10" x14ac:dyDescent="0.25">
      <c r="A10" s="6">
        <v>4</v>
      </c>
      <c r="B10" s="84" t="s">
        <v>93</v>
      </c>
      <c r="C10" s="2">
        <v>3</v>
      </c>
      <c r="D10" s="2">
        <v>19</v>
      </c>
      <c r="E10" s="3">
        <v>0.75</v>
      </c>
      <c r="F10" s="3">
        <v>0.71</v>
      </c>
      <c r="G10" s="3">
        <v>1</v>
      </c>
      <c r="H10" s="3">
        <v>0.6</v>
      </c>
      <c r="I10" s="3">
        <f>SUM(E10:H10)</f>
        <v>3.06</v>
      </c>
      <c r="J10" s="3">
        <f t="shared" si="0"/>
        <v>0.16105263157894736</v>
      </c>
    </row>
    <row r="11" spans="1:10" ht="30" x14ac:dyDescent="0.25">
      <c r="A11" s="6">
        <v>5</v>
      </c>
      <c r="B11" s="9" t="s">
        <v>102</v>
      </c>
      <c r="C11" s="2">
        <v>4</v>
      </c>
      <c r="D11" s="2">
        <v>19</v>
      </c>
      <c r="E11" s="3">
        <v>0.75</v>
      </c>
      <c r="F11" s="3">
        <v>0.56999999999999995</v>
      </c>
      <c r="G11" s="3">
        <v>1</v>
      </c>
      <c r="H11" s="3">
        <v>0.2</v>
      </c>
      <c r="I11" s="3">
        <f t="shared" si="1"/>
        <v>2.52</v>
      </c>
      <c r="J11" s="3">
        <f t="shared" si="0"/>
        <v>0.13263157894736843</v>
      </c>
    </row>
    <row r="12" spans="1:10" x14ac:dyDescent="0.25">
      <c r="A12" s="164" t="s">
        <v>141</v>
      </c>
      <c r="B12" s="165"/>
      <c r="C12" s="165"/>
      <c r="D12" s="165"/>
      <c r="E12" s="165"/>
      <c r="F12" s="165"/>
      <c r="G12" s="165"/>
      <c r="H12" s="165"/>
      <c r="I12" s="165"/>
      <c r="J12" s="166"/>
    </row>
    <row r="13" spans="1:10" ht="30" x14ac:dyDescent="0.25">
      <c r="A13" s="18">
        <v>6</v>
      </c>
      <c r="B13" s="9" t="s">
        <v>90</v>
      </c>
      <c r="C13" s="54">
        <v>1</v>
      </c>
      <c r="D13" s="54">
        <v>5</v>
      </c>
      <c r="E13" s="53">
        <v>1</v>
      </c>
      <c r="F13" s="53">
        <v>1</v>
      </c>
      <c r="G13" s="53">
        <v>1</v>
      </c>
      <c r="H13" s="53">
        <v>1</v>
      </c>
      <c r="I13" s="83">
        <f>SUM(E13:H13)</f>
        <v>4</v>
      </c>
      <c r="J13" s="83">
        <f>I13/D13</f>
        <v>0.8</v>
      </c>
    </row>
    <row r="14" spans="1:10" ht="16.5" customHeight="1" x14ac:dyDescent="0.25">
      <c r="A14" s="6">
        <v>7</v>
      </c>
      <c r="B14" s="9" t="s">
        <v>41</v>
      </c>
      <c r="C14" s="2">
        <v>2</v>
      </c>
      <c r="D14" s="2">
        <v>5</v>
      </c>
      <c r="E14" s="53">
        <v>1</v>
      </c>
      <c r="F14" s="83">
        <v>1</v>
      </c>
      <c r="G14" s="83">
        <v>1</v>
      </c>
      <c r="H14" s="83">
        <v>0</v>
      </c>
      <c r="I14" s="83">
        <f>SUM(E14:H14)</f>
        <v>3</v>
      </c>
      <c r="J14" s="83">
        <f>I14/D14</f>
        <v>0.6</v>
      </c>
    </row>
    <row r="15" spans="1:10" x14ac:dyDescent="0.25">
      <c r="A15" s="6">
        <v>8</v>
      </c>
      <c r="B15" s="9" t="s">
        <v>45</v>
      </c>
      <c r="C15" s="2">
        <v>3</v>
      </c>
      <c r="D15" s="2">
        <v>6</v>
      </c>
      <c r="E15" s="53">
        <v>0</v>
      </c>
      <c r="F15" s="83">
        <v>1</v>
      </c>
      <c r="G15" s="83">
        <v>1</v>
      </c>
      <c r="H15" s="83">
        <v>0.5</v>
      </c>
      <c r="I15" s="83">
        <f>SUM(E15:H15)</f>
        <v>2.5</v>
      </c>
      <c r="J15" s="83">
        <f>I15/D15</f>
        <v>0.41666666666666669</v>
      </c>
    </row>
    <row r="16" spans="1:10" x14ac:dyDescent="0.25">
      <c r="A16" s="6">
        <v>9</v>
      </c>
      <c r="B16" s="9" t="s">
        <v>43</v>
      </c>
      <c r="C16" s="2">
        <v>4</v>
      </c>
      <c r="D16" s="2">
        <v>5</v>
      </c>
      <c r="E16" s="53">
        <v>1</v>
      </c>
      <c r="F16" s="83">
        <v>0</v>
      </c>
      <c r="G16" s="83">
        <v>1</v>
      </c>
      <c r="H16" s="83">
        <v>0</v>
      </c>
      <c r="I16" s="83">
        <f>SUM(E16:H16)</f>
        <v>2</v>
      </c>
      <c r="J16" s="83">
        <f>I16/D16</f>
        <v>0.4</v>
      </c>
    </row>
    <row r="17" spans="1:10" x14ac:dyDescent="0.25">
      <c r="A17" s="6">
        <v>10</v>
      </c>
      <c r="B17" s="9" t="s">
        <v>76</v>
      </c>
      <c r="C17" s="2">
        <v>4</v>
      </c>
      <c r="D17" s="2">
        <v>5</v>
      </c>
      <c r="E17" s="53">
        <v>0</v>
      </c>
      <c r="F17" s="3">
        <v>1</v>
      </c>
      <c r="G17" s="3">
        <v>1</v>
      </c>
      <c r="H17" s="3">
        <v>0</v>
      </c>
      <c r="I17" s="3">
        <f>SUM(E17:H17)</f>
        <v>2</v>
      </c>
      <c r="J17" s="3">
        <f>I17/D17</f>
        <v>0.4</v>
      </c>
    </row>
    <row r="18" spans="1:10" x14ac:dyDescent="0.25">
      <c r="A18" s="161" t="s">
        <v>74</v>
      </c>
      <c r="B18" s="162"/>
      <c r="C18" s="162"/>
      <c r="D18" s="162"/>
      <c r="E18" s="162"/>
      <c r="F18" s="162"/>
      <c r="G18" s="162"/>
      <c r="H18" s="162"/>
      <c r="I18" s="162"/>
      <c r="J18" s="163"/>
    </row>
    <row r="19" spans="1:10" x14ac:dyDescent="0.25">
      <c r="A19" s="143" t="s">
        <v>136</v>
      </c>
      <c r="B19" s="144"/>
      <c r="C19" s="144"/>
      <c r="D19" s="144"/>
      <c r="E19" s="144"/>
      <c r="F19" s="144"/>
      <c r="G19" s="144"/>
      <c r="H19" s="144"/>
      <c r="I19" s="144"/>
      <c r="J19" s="145"/>
    </row>
    <row r="20" spans="1:10" ht="30" x14ac:dyDescent="0.25">
      <c r="A20" s="55">
        <v>11</v>
      </c>
      <c r="B20" s="9" t="s">
        <v>103</v>
      </c>
      <c r="C20" s="54">
        <v>1</v>
      </c>
      <c r="D20" s="54">
        <v>5</v>
      </c>
      <c r="E20" s="53">
        <v>1</v>
      </c>
      <c r="F20" s="53">
        <v>1</v>
      </c>
      <c r="G20" s="53">
        <v>1</v>
      </c>
      <c r="H20" s="53">
        <v>0</v>
      </c>
      <c r="I20" s="83">
        <f>SUM(E20:H20)</f>
        <v>3</v>
      </c>
      <c r="J20" s="83">
        <f t="shared" ref="J20:J23" si="2">I20/D20</f>
        <v>0.6</v>
      </c>
    </row>
    <row r="21" spans="1:10" ht="30" x14ac:dyDescent="0.25">
      <c r="A21" s="55">
        <v>12</v>
      </c>
      <c r="B21" s="7" t="s">
        <v>104</v>
      </c>
      <c r="C21" s="54">
        <v>1</v>
      </c>
      <c r="D21" s="54">
        <v>5</v>
      </c>
      <c r="E21" s="53">
        <v>1</v>
      </c>
      <c r="F21" s="53">
        <v>1</v>
      </c>
      <c r="G21" s="53">
        <v>1</v>
      </c>
      <c r="H21" s="53">
        <v>0</v>
      </c>
      <c r="I21" s="83">
        <f>SUM(E21:H21)</f>
        <v>3</v>
      </c>
      <c r="J21" s="83">
        <f t="shared" si="2"/>
        <v>0.6</v>
      </c>
    </row>
    <row r="22" spans="1:10" x14ac:dyDescent="0.25">
      <c r="A22" s="55">
        <v>13</v>
      </c>
      <c r="B22" s="84" t="s">
        <v>105</v>
      </c>
      <c r="C22" s="54">
        <v>1</v>
      </c>
      <c r="D22" s="54">
        <v>5</v>
      </c>
      <c r="E22" s="53">
        <v>1</v>
      </c>
      <c r="F22" s="53">
        <v>1</v>
      </c>
      <c r="G22" s="53">
        <v>1</v>
      </c>
      <c r="H22" s="53">
        <v>0</v>
      </c>
      <c r="I22" s="83">
        <f>SUM(E22:H22)</f>
        <v>3</v>
      </c>
      <c r="J22" s="83">
        <f t="shared" si="2"/>
        <v>0.6</v>
      </c>
    </row>
    <row r="23" spans="1:10" x14ac:dyDescent="0.25">
      <c r="A23" s="55">
        <v>14</v>
      </c>
      <c r="B23" s="84" t="s">
        <v>79</v>
      </c>
      <c r="C23" s="54">
        <v>2</v>
      </c>
      <c r="D23" s="54">
        <v>5</v>
      </c>
      <c r="E23" s="53">
        <v>0</v>
      </c>
      <c r="F23" s="53">
        <v>1</v>
      </c>
      <c r="G23" s="53">
        <v>1</v>
      </c>
      <c r="H23" s="53">
        <v>0</v>
      </c>
      <c r="I23" s="83">
        <f>SUM(E23:H23)</f>
        <v>2</v>
      </c>
      <c r="J23" s="83">
        <f t="shared" si="2"/>
        <v>0.4</v>
      </c>
    </row>
    <row r="24" spans="1:10" x14ac:dyDescent="0.25">
      <c r="A24" s="143" t="s">
        <v>137</v>
      </c>
      <c r="B24" s="144"/>
      <c r="C24" s="144"/>
      <c r="D24" s="144"/>
      <c r="E24" s="144"/>
      <c r="F24" s="144"/>
      <c r="G24" s="144"/>
      <c r="H24" s="144"/>
      <c r="I24" s="144"/>
      <c r="J24" s="145"/>
    </row>
    <row r="25" spans="1:10" x14ac:dyDescent="0.25">
      <c r="A25" s="6">
        <v>15</v>
      </c>
      <c r="B25" s="9" t="s">
        <v>42</v>
      </c>
      <c r="C25" s="2">
        <v>1</v>
      </c>
      <c r="D25" s="2">
        <v>6</v>
      </c>
      <c r="E25" s="3">
        <v>1</v>
      </c>
      <c r="F25" s="3">
        <v>1</v>
      </c>
      <c r="G25" s="3">
        <v>1</v>
      </c>
      <c r="H25" s="3">
        <v>1</v>
      </c>
      <c r="I25" s="3">
        <f>SUM(E25:H25)</f>
        <v>4</v>
      </c>
      <c r="J25" s="3">
        <f>I25/D25</f>
        <v>0.66666666666666663</v>
      </c>
    </row>
    <row r="26" spans="1:10" x14ac:dyDescent="0.25">
      <c r="A26" s="6">
        <v>16</v>
      </c>
      <c r="B26" s="9" t="s">
        <v>96</v>
      </c>
      <c r="C26" s="15">
        <v>2</v>
      </c>
      <c r="D26" s="15">
        <v>6</v>
      </c>
      <c r="E26" s="3">
        <v>0</v>
      </c>
      <c r="F26" s="3">
        <v>1</v>
      </c>
      <c r="G26" s="14">
        <v>1</v>
      </c>
      <c r="H26" s="3">
        <v>1</v>
      </c>
      <c r="I26" s="3">
        <f>SUM(E26:H26)</f>
        <v>3</v>
      </c>
      <c r="J26" s="3">
        <f>I26/D26</f>
        <v>0.5</v>
      </c>
    </row>
    <row r="27" spans="1:10" x14ac:dyDescent="0.25">
      <c r="A27" s="143" t="s">
        <v>83</v>
      </c>
      <c r="B27" s="144"/>
      <c r="C27" s="144"/>
      <c r="D27" s="144"/>
      <c r="E27" s="144"/>
      <c r="F27" s="144"/>
      <c r="G27" s="144"/>
      <c r="H27" s="144"/>
      <c r="I27" s="144"/>
      <c r="J27" s="145"/>
    </row>
    <row r="28" spans="1:10" x14ac:dyDescent="0.25">
      <c r="A28" s="6">
        <v>17</v>
      </c>
      <c r="B28" s="2" t="s">
        <v>44</v>
      </c>
      <c r="C28" s="15">
        <v>1</v>
      </c>
      <c r="D28" s="15">
        <v>7</v>
      </c>
      <c r="E28" s="3">
        <v>0</v>
      </c>
      <c r="F28" s="3">
        <v>1.5</v>
      </c>
      <c r="G28" s="14">
        <v>1</v>
      </c>
      <c r="H28" s="3">
        <v>0.5</v>
      </c>
      <c r="I28" s="3">
        <f>SUM(E28:H28)</f>
        <v>3</v>
      </c>
      <c r="J28" s="3">
        <f t="shared" ref="J28:J29" si="3">I28/D28</f>
        <v>0.42857142857142855</v>
      </c>
    </row>
    <row r="29" spans="1:10" x14ac:dyDescent="0.25">
      <c r="A29" s="6">
        <v>18</v>
      </c>
      <c r="B29" s="8" t="s">
        <v>34</v>
      </c>
      <c r="C29" s="15">
        <v>1</v>
      </c>
      <c r="D29" s="15">
        <v>7</v>
      </c>
      <c r="E29" s="3">
        <v>0</v>
      </c>
      <c r="F29" s="3">
        <v>1</v>
      </c>
      <c r="G29" s="14">
        <v>1</v>
      </c>
      <c r="H29" s="3">
        <v>1</v>
      </c>
      <c r="I29" s="3">
        <f>SUM(E29:H29)</f>
        <v>3</v>
      </c>
      <c r="J29" s="3">
        <f t="shared" si="3"/>
        <v>0.42857142857142855</v>
      </c>
    </row>
    <row r="30" spans="1:10" x14ac:dyDescent="0.25">
      <c r="A30" s="143" t="s">
        <v>82</v>
      </c>
      <c r="B30" s="144"/>
      <c r="C30" s="144"/>
      <c r="D30" s="144"/>
      <c r="E30" s="144"/>
      <c r="F30" s="144"/>
      <c r="G30" s="144"/>
      <c r="H30" s="144"/>
      <c r="I30" s="144"/>
      <c r="J30" s="145"/>
    </row>
    <row r="31" spans="1:10" ht="30" x14ac:dyDescent="0.25">
      <c r="A31" s="6">
        <v>19</v>
      </c>
      <c r="B31" s="9" t="s">
        <v>106</v>
      </c>
      <c r="C31" s="2">
        <v>1</v>
      </c>
      <c r="D31" s="2">
        <v>9</v>
      </c>
      <c r="E31" s="3">
        <v>1</v>
      </c>
      <c r="F31" s="3">
        <v>1</v>
      </c>
      <c r="G31" s="3">
        <v>1</v>
      </c>
      <c r="H31" s="3">
        <v>0</v>
      </c>
      <c r="I31" s="3">
        <f>SUM(E31:H31)</f>
        <v>3</v>
      </c>
      <c r="J31" s="3">
        <f>I31/D31</f>
        <v>0.33333333333333331</v>
      </c>
    </row>
    <row r="32" spans="1:10" x14ac:dyDescent="0.25">
      <c r="A32" s="143" t="s">
        <v>98</v>
      </c>
      <c r="B32" s="144"/>
      <c r="C32" s="144"/>
      <c r="D32" s="144"/>
      <c r="E32" s="144"/>
      <c r="F32" s="144"/>
      <c r="G32" s="144"/>
      <c r="H32" s="144"/>
      <c r="I32" s="144"/>
      <c r="J32" s="145"/>
    </row>
    <row r="33" spans="1:10" ht="30" x14ac:dyDescent="0.25">
      <c r="A33" s="6">
        <v>20</v>
      </c>
      <c r="B33" s="7" t="s">
        <v>108</v>
      </c>
      <c r="C33" s="2">
        <v>1</v>
      </c>
      <c r="D33" s="2">
        <v>10</v>
      </c>
      <c r="E33" s="3">
        <v>0.5</v>
      </c>
      <c r="F33" s="3">
        <v>0.33</v>
      </c>
      <c r="G33" s="3">
        <v>0.67</v>
      </c>
      <c r="H33" s="3">
        <v>1</v>
      </c>
      <c r="I33" s="3">
        <f>SUM(E33:H33)</f>
        <v>2.5</v>
      </c>
      <c r="J33" s="3">
        <f t="shared" ref="J33" si="4">I33/D33</f>
        <v>0.25</v>
      </c>
    </row>
    <row r="34" spans="1:10" x14ac:dyDescent="0.25">
      <c r="A34" s="143" t="s">
        <v>84</v>
      </c>
      <c r="B34" s="144"/>
      <c r="C34" s="144"/>
      <c r="D34" s="144"/>
      <c r="E34" s="144"/>
      <c r="F34" s="144"/>
      <c r="G34" s="144"/>
      <c r="H34" s="144"/>
      <c r="I34" s="144"/>
      <c r="J34" s="145"/>
    </row>
    <row r="35" spans="1:10" x14ac:dyDescent="0.25">
      <c r="A35" s="6">
        <v>21</v>
      </c>
      <c r="B35" s="2" t="s">
        <v>97</v>
      </c>
      <c r="C35" s="2">
        <v>1</v>
      </c>
      <c r="D35" s="2">
        <v>11</v>
      </c>
      <c r="E35" s="3">
        <v>1</v>
      </c>
      <c r="F35" s="3">
        <v>0.67</v>
      </c>
      <c r="G35" s="3">
        <v>0.33</v>
      </c>
      <c r="H35" s="3">
        <v>0.75</v>
      </c>
      <c r="I35" s="3">
        <f>SUM(E35:H35)</f>
        <v>2.75</v>
      </c>
      <c r="J35" s="3">
        <f>I35/D35</f>
        <v>0.25</v>
      </c>
    </row>
    <row r="36" spans="1:10" x14ac:dyDescent="0.25">
      <c r="A36" s="6">
        <v>22</v>
      </c>
      <c r="B36" s="2" t="s">
        <v>109</v>
      </c>
      <c r="C36" s="2">
        <v>2</v>
      </c>
      <c r="D36" s="2">
        <v>11</v>
      </c>
      <c r="E36" s="3">
        <v>0.5</v>
      </c>
      <c r="F36" s="3">
        <v>0.67</v>
      </c>
      <c r="G36" s="3">
        <v>1</v>
      </c>
      <c r="H36" s="3">
        <v>0.25</v>
      </c>
      <c r="I36" s="3">
        <f>SUM(E36:H36)</f>
        <v>2.42</v>
      </c>
      <c r="J36" s="3">
        <f>I36/D36</f>
        <v>0.22</v>
      </c>
    </row>
    <row r="37" spans="1:10" x14ac:dyDescent="0.25">
      <c r="A37" s="143" t="s">
        <v>92</v>
      </c>
      <c r="B37" s="144"/>
      <c r="C37" s="144"/>
      <c r="D37" s="144"/>
      <c r="E37" s="144"/>
      <c r="F37" s="144"/>
      <c r="G37" s="144"/>
      <c r="H37" s="144"/>
      <c r="I37" s="144"/>
      <c r="J37" s="145"/>
    </row>
    <row r="38" spans="1:10" x14ac:dyDescent="0.25">
      <c r="A38" s="18">
        <v>23</v>
      </c>
      <c r="B38" s="8" t="s">
        <v>75</v>
      </c>
      <c r="C38" s="54">
        <v>1</v>
      </c>
      <c r="D38" s="54">
        <v>12</v>
      </c>
      <c r="E38" s="53">
        <v>0.5</v>
      </c>
      <c r="F38" s="53">
        <v>1</v>
      </c>
      <c r="G38" s="53">
        <v>1</v>
      </c>
      <c r="H38" s="54">
        <v>0.75</v>
      </c>
      <c r="I38" s="3">
        <f>SUM(E38:H38)</f>
        <v>3.25</v>
      </c>
      <c r="J38" s="52">
        <f>I38/D38</f>
        <v>0.27083333333333331</v>
      </c>
    </row>
    <row r="39" spans="1:10" x14ac:dyDescent="0.25">
      <c r="A39" s="18">
        <v>24</v>
      </c>
      <c r="B39" s="8" t="s">
        <v>36</v>
      </c>
      <c r="C39" s="54">
        <v>2</v>
      </c>
      <c r="D39" s="2">
        <v>12</v>
      </c>
      <c r="E39" s="3">
        <v>0.5</v>
      </c>
      <c r="F39" s="3">
        <v>0.75</v>
      </c>
      <c r="G39" s="3">
        <v>1</v>
      </c>
      <c r="H39" s="3">
        <v>0.75</v>
      </c>
      <c r="I39" s="3">
        <f>SUM(E39:H39)</f>
        <v>3</v>
      </c>
      <c r="J39" s="52">
        <f>I39/D39</f>
        <v>0.25</v>
      </c>
    </row>
    <row r="40" spans="1:10" x14ac:dyDescent="0.25">
      <c r="A40" s="18">
        <v>25</v>
      </c>
      <c r="B40" s="2" t="s">
        <v>46</v>
      </c>
      <c r="C40" s="54">
        <v>3</v>
      </c>
      <c r="D40" s="2">
        <v>12</v>
      </c>
      <c r="E40" s="3">
        <v>0.5</v>
      </c>
      <c r="F40" s="3">
        <v>0.5</v>
      </c>
      <c r="G40" s="3">
        <v>1</v>
      </c>
      <c r="H40" s="3">
        <v>0.75</v>
      </c>
      <c r="I40" s="3">
        <f t="shared" ref="I40" si="5">SUM(E40:H40)</f>
        <v>2.75</v>
      </c>
      <c r="J40" s="52">
        <f t="shared" ref="J40" si="6">I40/D40</f>
        <v>0.22916666666666666</v>
      </c>
    </row>
    <row r="41" spans="1:10" x14ac:dyDescent="0.25">
      <c r="A41" s="143" t="s">
        <v>95</v>
      </c>
      <c r="B41" s="144"/>
      <c r="C41" s="144"/>
      <c r="D41" s="144"/>
      <c r="E41" s="144"/>
      <c r="F41" s="144"/>
      <c r="G41" s="144"/>
      <c r="H41" s="144"/>
      <c r="I41" s="144"/>
      <c r="J41" s="145"/>
    </row>
    <row r="42" spans="1:10" x14ac:dyDescent="0.25">
      <c r="A42" s="6">
        <v>26</v>
      </c>
      <c r="B42" s="2" t="s">
        <v>107</v>
      </c>
      <c r="C42" s="2">
        <v>1</v>
      </c>
      <c r="D42" s="2">
        <v>13</v>
      </c>
      <c r="E42" s="3">
        <v>0.5</v>
      </c>
      <c r="F42" s="3">
        <v>0.25</v>
      </c>
      <c r="G42" s="3">
        <v>1</v>
      </c>
      <c r="H42" s="3">
        <v>0.75</v>
      </c>
      <c r="I42" s="3">
        <f t="shared" ref="I42" si="7">SUM(E42:H42)</f>
        <v>2.5</v>
      </c>
      <c r="J42" s="3">
        <f t="shared" ref="J42" si="8">I42/D42</f>
        <v>0.19230769230769232</v>
      </c>
    </row>
    <row r="43" spans="1:10" s="4" customFormat="1" ht="14.25" x14ac:dyDescent="0.2">
      <c r="A43" s="10"/>
      <c r="B43" s="158" t="s">
        <v>58</v>
      </c>
      <c r="C43" s="159"/>
      <c r="D43" s="160"/>
      <c r="E43" s="12">
        <f>E7+E8+E9+E10+E11+E13+E14+E15+E16+E17+E20+E21+E22+E23+E25+E26+E28+E29+E31+E33+E35+E36+E38+E39+E40+E42</f>
        <v>16.25</v>
      </c>
      <c r="F43" s="12">
        <f t="shared" ref="F43:H43" si="9">F7+F8+F9+F10+F11+F13+F14+F15+F16+F17+F20+F21+F22+F23+F25+F26+F28+F29+F31+F33+F35+F36+F38+F39+F40+F42</f>
        <v>21.810000000000002</v>
      </c>
      <c r="G43" s="12">
        <f t="shared" si="9"/>
        <v>24.67</v>
      </c>
      <c r="H43" s="12">
        <f t="shared" si="9"/>
        <v>13</v>
      </c>
      <c r="I43" s="12">
        <f>I7+I8+I9+I10+I11+I13+I14+I15+I16+I17+I20+I21+I22+I23+I25+I26+I28+I29+I31+I33+I35+I36+I38+I39+I40+I42</f>
        <v>75.73</v>
      </c>
      <c r="J43" s="12">
        <f>J7+J8+J9+J10+J11+J13+J14+J15+J16+J17+J20+J21+J22+J23+J25+J26+J28+J29+J31+J33+J35+J36+J38+J39+J40+J42</f>
        <v>9.6813803740119528</v>
      </c>
    </row>
    <row r="44" spans="1:10" s="4" customFormat="1" ht="21" customHeight="1" x14ac:dyDescent="0.2">
      <c r="A44" s="10"/>
      <c r="B44" s="11" t="s">
        <v>139</v>
      </c>
      <c r="C44" s="11"/>
      <c r="D44" s="11"/>
      <c r="E44" s="12">
        <f>E43/26</f>
        <v>0.625</v>
      </c>
      <c r="F44" s="12">
        <f t="shared" ref="F44:I44" si="10">F43/26</f>
        <v>0.83884615384615391</v>
      </c>
      <c r="G44" s="12">
        <f t="shared" si="10"/>
        <v>0.94884615384615389</v>
      </c>
      <c r="H44" s="12">
        <f t="shared" si="10"/>
        <v>0.5</v>
      </c>
      <c r="I44" s="12">
        <f t="shared" si="10"/>
        <v>2.9126923076923079</v>
      </c>
      <c r="J44" s="12"/>
    </row>
    <row r="46" spans="1:10" x14ac:dyDescent="0.25">
      <c r="I46" s="56"/>
    </row>
    <row r="47" spans="1:10" x14ac:dyDescent="0.25">
      <c r="E47" s="56"/>
    </row>
  </sheetData>
  <mergeCells count="20">
    <mergeCell ref="I4:I5"/>
    <mergeCell ref="B2:H2"/>
    <mergeCell ref="J4:J5"/>
    <mergeCell ref="A4:A5"/>
    <mergeCell ref="B4:B5"/>
    <mergeCell ref="C4:C5"/>
    <mergeCell ref="D4:D5"/>
    <mergeCell ref="E4:H4"/>
    <mergeCell ref="A32:J32"/>
    <mergeCell ref="A37:J37"/>
    <mergeCell ref="B43:D43"/>
    <mergeCell ref="A6:J6"/>
    <mergeCell ref="A12:J12"/>
    <mergeCell ref="A24:J24"/>
    <mergeCell ref="A30:J30"/>
    <mergeCell ref="A34:J34"/>
    <mergeCell ref="A41:J41"/>
    <mergeCell ref="A18:J18"/>
    <mergeCell ref="A19:J19"/>
    <mergeCell ref="A27:J27"/>
  </mergeCells>
  <pageMargins left="0.98425196850393704" right="0.19685039370078741" top="0.59055118110236227" bottom="0.19685039370078741" header="0.31496062992125984" footer="0.31496062992125984"/>
  <pageSetup paperSize="9" scale="75" orientation="portrait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Приложение1</vt:lpstr>
      <vt:lpstr>Приложение 2</vt:lpstr>
      <vt:lpstr>Приложение 3</vt:lpstr>
      <vt:lpstr>'Приложение 2'!Заголовки_для_печати</vt:lpstr>
      <vt:lpstr>'Приложение 3'!Заголовки_для_печати</vt:lpstr>
      <vt:lpstr>Приложение1!Заголовки_для_печати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2016-05-24T04:34:32Z</dcterms:modified>
</cp:coreProperties>
</file>